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0.12\stuff\2023_496_Latvenergo_VES\11_IVN ziņojums_Limbaži\SABIEDRISKĀ APSPRIEDE 09_12_2024\"/>
    </mc:Choice>
  </mc:AlternateContent>
  <xr:revisionPtr revIDLastSave="0" documentId="13_ncr:1_{A40C5864-3D8B-44F2-8F3B-6C5541F02FEC}" xr6:coauthVersionLast="47" xr6:coauthVersionMax="47" xr10:uidLastSave="{00000000-0000-0000-0000-000000000000}"/>
  <bookViews>
    <workbookView xWindow="-98" yWindow="-98" windowWidth="28996" windowHeight="15675" tabRatio="793" xr2:uid="{00000000-000D-0000-FFFF-FFFF00000000}"/>
  </bookViews>
  <sheets>
    <sheet name="Apkopojums par pasākumiem" sheetId="1" r:id="rId1"/>
    <sheet name="D3" sheetId="4" r:id="rId2"/>
    <sheet name="D4" sheetId="5" r:id="rId3"/>
    <sheet name="D8" sheetId="6" r:id="rId4"/>
    <sheet name="D9" sheetId="7" r:id="rId5"/>
    <sheet name="D10" sheetId="8" r:id="rId6"/>
    <sheet name="D11" sheetId="9" r:id="rId7"/>
    <sheet name="D13" sheetId="10" r:id="rId8"/>
    <sheet name="D14" sheetId="11" r:id="rId9"/>
    <sheet name="Z1" sheetId="12" r:id="rId10"/>
    <sheet name="Z2" sheetId="13" r:id="rId11"/>
    <sheet name="Z3" sheetId="14" r:id="rId12"/>
    <sheet name="Z4" sheetId="15" r:id="rId13"/>
    <sheet name="Z5" sheetId="16" r:id="rId14"/>
    <sheet name="Z6" sheetId="17" r:id="rId15"/>
    <sheet name="Z9" sheetId="18" r:id="rId16"/>
    <sheet name="Z10" sheetId="19" r:id="rId17"/>
    <sheet name="Z12" sheetId="20" r:id="rId18"/>
    <sheet name="Z13" sheetId="21" r:id="rId19"/>
    <sheet name="Z16" sheetId="22" r:id="rId20"/>
    <sheet name="Z17" sheetId="23" r:id="rId21"/>
  </sheets>
  <definedNames>
    <definedName name="_xlnm.Print_Area" localSheetId="0">'Apkopojums par pasākumiem'!$A$1:$AK$23</definedName>
    <definedName name="_xlnm.Print_Area" localSheetId="5">'D10'!$A$1:$B$48</definedName>
    <definedName name="_xlnm.Print_Area" localSheetId="6">'D11'!$A$1:$B$48</definedName>
    <definedName name="_xlnm.Print_Area" localSheetId="7">'D13'!$A$1:$B$48</definedName>
    <definedName name="_xlnm.Print_Area" localSheetId="8">'D14'!$A$1:$B$48</definedName>
    <definedName name="_xlnm.Print_Area" localSheetId="1">'D3'!$A$1:$B$48</definedName>
    <definedName name="_xlnm.Print_Area" localSheetId="2">'D4'!$A$1:$B$48</definedName>
    <definedName name="_xlnm.Print_Area" localSheetId="3">'D8'!$A$1:$B$48</definedName>
    <definedName name="_xlnm.Print_Area" localSheetId="4">'D9'!$A$1:$B$48</definedName>
    <definedName name="_xlnm.Print_Area" localSheetId="9">'Z1'!$A$1:$B$48</definedName>
    <definedName name="_xlnm.Print_Area" localSheetId="16">'Z10'!$A$1:$B$48</definedName>
    <definedName name="_xlnm.Print_Area" localSheetId="17">'Z12'!$A$1:$B$48</definedName>
    <definedName name="_xlnm.Print_Area" localSheetId="18">'Z13'!$A$1:$B$48</definedName>
    <definedName name="_xlnm.Print_Area" localSheetId="19">'Z16'!$A$1:$B$48</definedName>
    <definedName name="_xlnm.Print_Area" localSheetId="20">'Z17'!$A$1:$B$48</definedName>
    <definedName name="_xlnm.Print_Area" localSheetId="10">'Z2'!$A$1:$B$48</definedName>
    <definedName name="_xlnm.Print_Area" localSheetId="11">'Z3'!$A$1:$B$48</definedName>
    <definedName name="_xlnm.Print_Area" localSheetId="12">'Z4'!$A$1:$B$48</definedName>
    <definedName name="_xlnm.Print_Area" localSheetId="13">'Z5'!$A$1:$B$48</definedName>
    <definedName name="_xlnm.Print_Area" localSheetId="14">'Z6'!$A$1:$B$48</definedName>
    <definedName name="_xlnm.Print_Area" localSheetId="15">'Z9'!$A$1:$B$48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a="1"/>
  <c r="A1" i="4" s="1"/>
  <c r="B48" i="23" a="1"/>
  <c r="B48" i="23" s="1"/>
  <c r="A48" i="23"/>
  <c r="B47" i="23" a="1"/>
  <c r="B47" i="23" s="1"/>
  <c r="A47" i="23"/>
  <c r="B46" i="23" a="1"/>
  <c r="B46" i="23" s="1"/>
  <c r="A46" i="23"/>
  <c r="B45" i="23" a="1"/>
  <c r="B45" i="23" s="1"/>
  <c r="A45" i="23"/>
  <c r="B44" i="23" a="1"/>
  <c r="B44" i="23" s="1"/>
  <c r="A44" i="23"/>
  <c r="B43" i="23" a="1"/>
  <c r="B43" i="23" s="1"/>
  <c r="A43" i="23"/>
  <c r="B42" i="23" a="1"/>
  <c r="B42" i="23" s="1"/>
  <c r="A42" i="23"/>
  <c r="B41" i="23" a="1"/>
  <c r="B41" i="23" s="1"/>
  <c r="A41" i="23"/>
  <c r="B40" i="23" a="1"/>
  <c r="B40" i="23" s="1"/>
  <c r="A40" i="23"/>
  <c r="B39" i="23" a="1"/>
  <c r="B39" i="23" s="1"/>
  <c r="A39" i="23"/>
  <c r="B38" i="23" a="1"/>
  <c r="B38" i="23" s="1"/>
  <c r="A38" i="23"/>
  <c r="B37" i="23" a="1"/>
  <c r="B37" i="23" s="1"/>
  <c r="A37" i="23"/>
  <c r="B36" i="23" a="1"/>
  <c r="B36" i="23" s="1"/>
  <c r="A36" i="23"/>
  <c r="A35" i="23"/>
  <c r="A33" i="23"/>
  <c r="A31" i="23" a="1"/>
  <c r="A31" i="23" s="1"/>
  <c r="B29" i="23" a="1"/>
  <c r="B29" i="23" s="1"/>
  <c r="A29" i="23"/>
  <c r="B28" i="23" a="1"/>
  <c r="B28" i="23" s="1"/>
  <c r="A28" i="23"/>
  <c r="B27" i="23" a="1"/>
  <c r="B27" i="23" s="1"/>
  <c r="A27" i="23"/>
  <c r="B26" i="23" a="1"/>
  <c r="B26" i="23" s="1"/>
  <c r="A26" i="23"/>
  <c r="B25" i="23" a="1"/>
  <c r="B25" i="23" s="1"/>
  <c r="A25" i="23"/>
  <c r="B24" i="23" a="1"/>
  <c r="B24" i="23" s="1"/>
  <c r="A24" i="23"/>
  <c r="B23" i="23" a="1"/>
  <c r="B23" i="23" s="1"/>
  <c r="A23" i="23"/>
  <c r="B22" i="23" a="1"/>
  <c r="B22" i="23" s="1"/>
  <c r="A22" i="23"/>
  <c r="B21" i="23" a="1"/>
  <c r="B21" i="23" s="1"/>
  <c r="A21" i="23"/>
  <c r="B20" i="23" a="1"/>
  <c r="B20" i="23" s="1"/>
  <c r="A20" i="23"/>
  <c r="B19" i="23" a="1"/>
  <c r="B19" i="23" s="1"/>
  <c r="A19" i="23"/>
  <c r="A18" i="23"/>
  <c r="B16" i="23" a="1"/>
  <c r="B16" i="23" s="1"/>
  <c r="A16" i="23"/>
  <c r="B15" i="23" a="1"/>
  <c r="B15" i="23" s="1"/>
  <c r="A15" i="23"/>
  <c r="B14" i="23" a="1"/>
  <c r="B14" i="23" s="1"/>
  <c r="A14" i="23"/>
  <c r="B13" i="23" a="1"/>
  <c r="B13" i="23" s="1"/>
  <c r="A13" i="23"/>
  <c r="B12" i="23" a="1"/>
  <c r="B12" i="23" s="1"/>
  <c r="A12" i="23"/>
  <c r="B11" i="23" a="1"/>
  <c r="B11" i="23" s="1"/>
  <c r="A11" i="23"/>
  <c r="B10" i="23" a="1"/>
  <c r="B10" i="23" s="1"/>
  <c r="A10" i="23"/>
  <c r="B9" i="23" a="1"/>
  <c r="B9" i="23" s="1"/>
  <c r="A9" i="23"/>
  <c r="B8" i="23" a="1"/>
  <c r="B8" i="23" s="1"/>
  <c r="A8" i="23"/>
  <c r="B7" i="23" a="1"/>
  <c r="B7" i="23" s="1"/>
  <c r="A7" i="23"/>
  <c r="B6" i="23" a="1"/>
  <c r="B6" i="23" s="1"/>
  <c r="A6" i="23"/>
  <c r="A5" i="23"/>
  <c r="A3" i="23"/>
  <c r="A1" i="23" a="1"/>
  <c r="A1" i="23" s="1"/>
  <c r="B48" i="22" a="1"/>
  <c r="B48" i="22" s="1"/>
  <c r="A48" i="22"/>
  <c r="B47" i="22" a="1"/>
  <c r="B47" i="22" s="1"/>
  <c r="A47" i="22"/>
  <c r="B46" i="22" a="1"/>
  <c r="B46" i="22" s="1"/>
  <c r="A46" i="22"/>
  <c r="B45" i="22" a="1"/>
  <c r="B45" i="22" s="1"/>
  <c r="A45" i="22"/>
  <c r="B44" i="22" a="1"/>
  <c r="B44" i="22" s="1"/>
  <c r="A44" i="22"/>
  <c r="B43" i="22" a="1"/>
  <c r="B43" i="22" s="1"/>
  <c r="A43" i="22"/>
  <c r="B42" i="22" a="1"/>
  <c r="B42" i="22" s="1"/>
  <c r="A42" i="22"/>
  <c r="B41" i="22" a="1"/>
  <c r="B41" i="22" s="1"/>
  <c r="A41" i="22"/>
  <c r="B40" i="22" a="1"/>
  <c r="B40" i="22" s="1"/>
  <c r="A40" i="22"/>
  <c r="B39" i="22" a="1"/>
  <c r="B39" i="22" s="1"/>
  <c r="A39" i="22"/>
  <c r="B38" i="22" a="1"/>
  <c r="B38" i="22" s="1"/>
  <c r="A38" i="22"/>
  <c r="B37" i="22" a="1"/>
  <c r="B37" i="22" s="1"/>
  <c r="A37" i="22"/>
  <c r="B36" i="22" a="1"/>
  <c r="B36" i="22" s="1"/>
  <c r="A36" i="22"/>
  <c r="A35" i="22"/>
  <c r="A33" i="22"/>
  <c r="A31" i="22" a="1"/>
  <c r="A31" i="22" s="1"/>
  <c r="B29" i="22" a="1"/>
  <c r="B29" i="22" s="1"/>
  <c r="A29" i="22"/>
  <c r="B28" i="22" a="1"/>
  <c r="B28" i="22" s="1"/>
  <c r="A28" i="22"/>
  <c r="B27" i="22" a="1"/>
  <c r="B27" i="22" s="1"/>
  <c r="A27" i="22"/>
  <c r="B26" i="22" a="1"/>
  <c r="B26" i="22" s="1"/>
  <c r="A26" i="22"/>
  <c r="B25" i="22" a="1"/>
  <c r="B25" i="22" s="1"/>
  <c r="A25" i="22"/>
  <c r="B24" i="22" a="1"/>
  <c r="B24" i="22" s="1"/>
  <c r="A24" i="22"/>
  <c r="B23" i="22" a="1"/>
  <c r="B23" i="22" s="1"/>
  <c r="A23" i="22"/>
  <c r="B22" i="22" a="1"/>
  <c r="B22" i="22" s="1"/>
  <c r="A22" i="22"/>
  <c r="B21" i="22" a="1"/>
  <c r="B21" i="22" s="1"/>
  <c r="A21" i="22"/>
  <c r="B20" i="22" a="1"/>
  <c r="B20" i="22" s="1"/>
  <c r="A20" i="22"/>
  <c r="B19" i="22" a="1"/>
  <c r="B19" i="22" s="1"/>
  <c r="A19" i="22"/>
  <c r="A18" i="22"/>
  <c r="B16" i="22" a="1"/>
  <c r="B16" i="22" s="1"/>
  <c r="A16" i="22"/>
  <c r="B15" i="22" a="1"/>
  <c r="B15" i="22" s="1"/>
  <c r="A15" i="22"/>
  <c r="B14" i="22" a="1"/>
  <c r="B14" i="22" s="1"/>
  <c r="A14" i="22"/>
  <c r="B13" i="22" a="1"/>
  <c r="B13" i="22" s="1"/>
  <c r="A13" i="22"/>
  <c r="B12" i="22" a="1"/>
  <c r="B12" i="22" s="1"/>
  <c r="A12" i="22"/>
  <c r="B11" i="22" a="1"/>
  <c r="B11" i="22" s="1"/>
  <c r="A11" i="22"/>
  <c r="B10" i="22" a="1"/>
  <c r="B10" i="22" s="1"/>
  <c r="A10" i="22"/>
  <c r="B9" i="22" a="1"/>
  <c r="B9" i="22" s="1"/>
  <c r="A9" i="22"/>
  <c r="B8" i="22" a="1"/>
  <c r="B8" i="22" s="1"/>
  <c r="A8" i="22"/>
  <c r="B7" i="22" a="1"/>
  <c r="B7" i="22" s="1"/>
  <c r="A7" i="22"/>
  <c r="B6" i="22" a="1"/>
  <c r="B6" i="22" s="1"/>
  <c r="A6" i="22"/>
  <c r="A5" i="22"/>
  <c r="A3" i="22"/>
  <c r="A1" i="22" a="1"/>
  <c r="A1" i="22" s="1"/>
  <c r="B48" i="21" a="1"/>
  <c r="B48" i="21" s="1"/>
  <c r="A48" i="21"/>
  <c r="B47" i="21" a="1"/>
  <c r="B47" i="21" s="1"/>
  <c r="A47" i="21"/>
  <c r="B46" i="21" a="1"/>
  <c r="B46" i="21" s="1"/>
  <c r="A46" i="21"/>
  <c r="B45" i="21" a="1"/>
  <c r="B45" i="21" s="1"/>
  <c r="A45" i="21"/>
  <c r="B44" i="21" a="1"/>
  <c r="B44" i="21" s="1"/>
  <c r="A44" i="21"/>
  <c r="B43" i="21" a="1"/>
  <c r="B43" i="21" s="1"/>
  <c r="A43" i="21"/>
  <c r="B42" i="21" a="1"/>
  <c r="B42" i="21" s="1"/>
  <c r="A42" i="21"/>
  <c r="B41" i="21" a="1"/>
  <c r="B41" i="21" s="1"/>
  <c r="A41" i="21"/>
  <c r="B40" i="21" a="1"/>
  <c r="B40" i="21" s="1"/>
  <c r="A40" i="21"/>
  <c r="B39" i="21" a="1"/>
  <c r="B39" i="21" s="1"/>
  <c r="A39" i="21"/>
  <c r="B38" i="21" a="1"/>
  <c r="B38" i="21" s="1"/>
  <c r="A38" i="21"/>
  <c r="B37" i="21" a="1"/>
  <c r="B37" i="21" s="1"/>
  <c r="A37" i="21"/>
  <c r="B36" i="21" a="1"/>
  <c r="B36" i="21" s="1"/>
  <c r="A36" i="21"/>
  <c r="A35" i="21"/>
  <c r="A33" i="21"/>
  <c r="A31" i="21" a="1"/>
  <c r="A31" i="21" s="1"/>
  <c r="B29" i="21" a="1"/>
  <c r="B29" i="21" s="1"/>
  <c r="A29" i="21"/>
  <c r="B28" i="21" a="1"/>
  <c r="B28" i="21" s="1"/>
  <c r="A28" i="21"/>
  <c r="B27" i="21" a="1"/>
  <c r="B27" i="21" s="1"/>
  <c r="A27" i="21"/>
  <c r="B26" i="21" a="1"/>
  <c r="B26" i="21" s="1"/>
  <c r="A26" i="21"/>
  <c r="B25" i="21" a="1"/>
  <c r="B25" i="21" s="1"/>
  <c r="A25" i="21"/>
  <c r="B24" i="21" a="1"/>
  <c r="B24" i="21" s="1"/>
  <c r="A24" i="21"/>
  <c r="B23" i="21" a="1"/>
  <c r="B23" i="21" s="1"/>
  <c r="A23" i="21"/>
  <c r="B22" i="21" a="1"/>
  <c r="B22" i="21" s="1"/>
  <c r="A22" i="21"/>
  <c r="B21" i="21" a="1"/>
  <c r="B21" i="21" s="1"/>
  <c r="A21" i="21"/>
  <c r="B20" i="21" a="1"/>
  <c r="B20" i="21" s="1"/>
  <c r="A20" i="21"/>
  <c r="B19" i="21" a="1"/>
  <c r="B19" i="21" s="1"/>
  <c r="A19" i="21"/>
  <c r="A18" i="21"/>
  <c r="B16" i="21" a="1"/>
  <c r="B16" i="21" s="1"/>
  <c r="A16" i="21"/>
  <c r="B15" i="21" a="1"/>
  <c r="B15" i="21" s="1"/>
  <c r="A15" i="21"/>
  <c r="B14" i="21" a="1"/>
  <c r="B14" i="21" s="1"/>
  <c r="A14" i="21"/>
  <c r="B13" i="21" a="1"/>
  <c r="B13" i="21" s="1"/>
  <c r="A13" i="21"/>
  <c r="B12" i="21" a="1"/>
  <c r="B12" i="21" s="1"/>
  <c r="A12" i="21"/>
  <c r="B11" i="21" a="1"/>
  <c r="B11" i="21" s="1"/>
  <c r="A11" i="21"/>
  <c r="B10" i="21" a="1"/>
  <c r="B10" i="21" s="1"/>
  <c r="A10" i="21"/>
  <c r="B9" i="21" a="1"/>
  <c r="B9" i="21" s="1"/>
  <c r="A9" i="21"/>
  <c r="B8" i="21" a="1"/>
  <c r="B8" i="21" s="1"/>
  <c r="A8" i="21"/>
  <c r="B7" i="21" a="1"/>
  <c r="B7" i="21" s="1"/>
  <c r="A7" i="21"/>
  <c r="B6" i="21" a="1"/>
  <c r="B6" i="21" s="1"/>
  <c r="A6" i="21"/>
  <c r="A5" i="21"/>
  <c r="A3" i="21"/>
  <c r="A1" i="21" a="1"/>
  <c r="A1" i="21" s="1"/>
  <c r="B48" i="20" a="1"/>
  <c r="B48" i="20" s="1"/>
  <c r="A48" i="20"/>
  <c r="B47" i="20" a="1"/>
  <c r="B47" i="20" s="1"/>
  <c r="A47" i="20"/>
  <c r="B46" i="20" a="1"/>
  <c r="B46" i="20" s="1"/>
  <c r="A46" i="20"/>
  <c r="B45" i="20" a="1"/>
  <c r="B45" i="20" s="1"/>
  <c r="A45" i="20"/>
  <c r="B44" i="20" a="1"/>
  <c r="B44" i="20" s="1"/>
  <c r="A44" i="20"/>
  <c r="B43" i="20" a="1"/>
  <c r="B43" i="20" s="1"/>
  <c r="A43" i="20"/>
  <c r="B42" i="20" a="1"/>
  <c r="B42" i="20" s="1"/>
  <c r="A42" i="20"/>
  <c r="B41" i="20" a="1"/>
  <c r="B41" i="20" s="1"/>
  <c r="A41" i="20"/>
  <c r="B40" i="20" a="1"/>
  <c r="B40" i="20" s="1"/>
  <c r="A40" i="20"/>
  <c r="B39" i="20" a="1"/>
  <c r="B39" i="20" s="1"/>
  <c r="A39" i="20"/>
  <c r="B38" i="20" a="1"/>
  <c r="B38" i="20" s="1"/>
  <c r="A38" i="20"/>
  <c r="B37" i="20" a="1"/>
  <c r="B37" i="20" s="1"/>
  <c r="A37" i="20"/>
  <c r="B36" i="20" a="1"/>
  <c r="B36" i="20" s="1"/>
  <c r="A36" i="20"/>
  <c r="A35" i="20"/>
  <c r="A33" i="20"/>
  <c r="A31" i="20" a="1"/>
  <c r="A31" i="20" s="1"/>
  <c r="B29" i="20" a="1"/>
  <c r="B29" i="20" s="1"/>
  <c r="A29" i="20"/>
  <c r="B28" i="20" a="1"/>
  <c r="B28" i="20" s="1"/>
  <c r="A28" i="20"/>
  <c r="B27" i="20" a="1"/>
  <c r="B27" i="20" s="1"/>
  <c r="A27" i="20"/>
  <c r="B26" i="20" a="1"/>
  <c r="B26" i="20" s="1"/>
  <c r="A26" i="20"/>
  <c r="B25" i="20" a="1"/>
  <c r="B25" i="20" s="1"/>
  <c r="A25" i="20"/>
  <c r="B24" i="20" a="1"/>
  <c r="B24" i="20" s="1"/>
  <c r="A24" i="20"/>
  <c r="B23" i="20" a="1"/>
  <c r="B23" i="20" s="1"/>
  <c r="A23" i="20"/>
  <c r="B22" i="20" a="1"/>
  <c r="B22" i="20" s="1"/>
  <c r="A22" i="20"/>
  <c r="B21" i="20" a="1"/>
  <c r="B21" i="20" s="1"/>
  <c r="A21" i="20"/>
  <c r="B20" i="20" a="1"/>
  <c r="B20" i="20" s="1"/>
  <c r="A20" i="20"/>
  <c r="B19" i="20" a="1"/>
  <c r="B19" i="20" s="1"/>
  <c r="A19" i="20"/>
  <c r="A18" i="20"/>
  <c r="B16" i="20" a="1"/>
  <c r="B16" i="20" s="1"/>
  <c r="A16" i="20"/>
  <c r="B15" i="20" a="1"/>
  <c r="B15" i="20" s="1"/>
  <c r="A15" i="20"/>
  <c r="B14" i="20" a="1"/>
  <c r="B14" i="20" s="1"/>
  <c r="A14" i="20"/>
  <c r="B13" i="20" a="1"/>
  <c r="B13" i="20" s="1"/>
  <c r="A13" i="20"/>
  <c r="B12" i="20" a="1"/>
  <c r="B12" i="20" s="1"/>
  <c r="A12" i="20"/>
  <c r="B11" i="20" a="1"/>
  <c r="B11" i="20" s="1"/>
  <c r="A11" i="20"/>
  <c r="B10" i="20" a="1"/>
  <c r="B10" i="20" s="1"/>
  <c r="A10" i="20"/>
  <c r="B9" i="20" a="1"/>
  <c r="B9" i="20" s="1"/>
  <c r="A9" i="20"/>
  <c r="B8" i="20" a="1"/>
  <c r="B8" i="20" s="1"/>
  <c r="A8" i="20"/>
  <c r="B7" i="20" a="1"/>
  <c r="B7" i="20" s="1"/>
  <c r="A7" i="20"/>
  <c r="B6" i="20" a="1"/>
  <c r="B6" i="20" s="1"/>
  <c r="A6" i="20"/>
  <c r="A5" i="20"/>
  <c r="A3" i="20"/>
  <c r="A1" i="20" a="1"/>
  <c r="A1" i="20" s="1"/>
  <c r="B48" i="19" a="1"/>
  <c r="B48" i="19" s="1"/>
  <c r="A48" i="19"/>
  <c r="B47" i="19" a="1"/>
  <c r="B47" i="19" s="1"/>
  <c r="A47" i="19"/>
  <c r="B46" i="19" a="1"/>
  <c r="B46" i="19" s="1"/>
  <c r="A46" i="19"/>
  <c r="B45" i="19" a="1"/>
  <c r="B45" i="19" s="1"/>
  <c r="A45" i="19"/>
  <c r="B44" i="19" a="1"/>
  <c r="B44" i="19" s="1"/>
  <c r="A44" i="19"/>
  <c r="B43" i="19" a="1"/>
  <c r="B43" i="19" s="1"/>
  <c r="A43" i="19"/>
  <c r="B42" i="19" a="1"/>
  <c r="B42" i="19" s="1"/>
  <c r="A42" i="19"/>
  <c r="B41" i="19" a="1"/>
  <c r="B41" i="19" s="1"/>
  <c r="A41" i="19"/>
  <c r="B40" i="19" a="1"/>
  <c r="B40" i="19" s="1"/>
  <c r="A40" i="19"/>
  <c r="B39" i="19" a="1"/>
  <c r="B39" i="19" s="1"/>
  <c r="A39" i="19"/>
  <c r="B38" i="19" a="1"/>
  <c r="B38" i="19" s="1"/>
  <c r="A38" i="19"/>
  <c r="B37" i="19" a="1"/>
  <c r="B37" i="19" s="1"/>
  <c r="A37" i="19"/>
  <c r="B36" i="19" a="1"/>
  <c r="B36" i="19" s="1"/>
  <c r="A36" i="19"/>
  <c r="A35" i="19"/>
  <c r="A33" i="19"/>
  <c r="A31" i="19" a="1"/>
  <c r="A31" i="19" s="1"/>
  <c r="B29" i="19" a="1"/>
  <c r="B29" i="19" s="1"/>
  <c r="A29" i="19"/>
  <c r="B28" i="19" a="1"/>
  <c r="B28" i="19" s="1"/>
  <c r="A28" i="19"/>
  <c r="B27" i="19" a="1"/>
  <c r="B27" i="19" s="1"/>
  <c r="A27" i="19"/>
  <c r="B26" i="19" a="1"/>
  <c r="B26" i="19" s="1"/>
  <c r="A26" i="19"/>
  <c r="B25" i="19" a="1"/>
  <c r="B25" i="19" s="1"/>
  <c r="A25" i="19"/>
  <c r="B24" i="19" a="1"/>
  <c r="B24" i="19" s="1"/>
  <c r="A24" i="19"/>
  <c r="B23" i="19" a="1"/>
  <c r="B23" i="19" s="1"/>
  <c r="A23" i="19"/>
  <c r="B22" i="19" a="1"/>
  <c r="B22" i="19" s="1"/>
  <c r="A22" i="19"/>
  <c r="B21" i="19" a="1"/>
  <c r="B21" i="19" s="1"/>
  <c r="A21" i="19"/>
  <c r="B20" i="19" a="1"/>
  <c r="B20" i="19" s="1"/>
  <c r="A20" i="19"/>
  <c r="B19" i="19" a="1"/>
  <c r="B19" i="19" s="1"/>
  <c r="A19" i="19"/>
  <c r="A18" i="19"/>
  <c r="B16" i="19" a="1"/>
  <c r="B16" i="19" s="1"/>
  <c r="A16" i="19"/>
  <c r="B15" i="19" a="1"/>
  <c r="B15" i="19" s="1"/>
  <c r="A15" i="19"/>
  <c r="B14" i="19" a="1"/>
  <c r="B14" i="19" s="1"/>
  <c r="A14" i="19"/>
  <c r="B13" i="19" a="1"/>
  <c r="B13" i="19" s="1"/>
  <c r="A13" i="19"/>
  <c r="B12" i="19" a="1"/>
  <c r="B12" i="19" s="1"/>
  <c r="A12" i="19"/>
  <c r="B11" i="19" a="1"/>
  <c r="B11" i="19" s="1"/>
  <c r="A11" i="19"/>
  <c r="B10" i="19" a="1"/>
  <c r="B10" i="19" s="1"/>
  <c r="A10" i="19"/>
  <c r="B9" i="19" a="1"/>
  <c r="B9" i="19" s="1"/>
  <c r="A9" i="19"/>
  <c r="B8" i="19" a="1"/>
  <c r="B8" i="19" s="1"/>
  <c r="A8" i="19"/>
  <c r="B7" i="19" a="1"/>
  <c r="B7" i="19" s="1"/>
  <c r="A7" i="19"/>
  <c r="B6" i="19" a="1"/>
  <c r="B6" i="19" s="1"/>
  <c r="A6" i="19"/>
  <c r="A5" i="19"/>
  <c r="A3" i="19"/>
  <c r="A1" i="19" a="1"/>
  <c r="A1" i="19" s="1"/>
  <c r="B48" i="18" a="1"/>
  <c r="B48" i="18" s="1"/>
  <c r="A48" i="18"/>
  <c r="B47" i="18" a="1"/>
  <c r="B47" i="18" s="1"/>
  <c r="A47" i="18"/>
  <c r="B46" i="18" a="1"/>
  <c r="B46" i="18" s="1"/>
  <c r="A46" i="18"/>
  <c r="B45" i="18" a="1"/>
  <c r="B45" i="18" s="1"/>
  <c r="A45" i="18"/>
  <c r="B44" i="18" a="1"/>
  <c r="B44" i="18" s="1"/>
  <c r="A44" i="18"/>
  <c r="B43" i="18" a="1"/>
  <c r="B43" i="18" s="1"/>
  <c r="A43" i="18"/>
  <c r="B42" i="18" a="1"/>
  <c r="B42" i="18" s="1"/>
  <c r="A42" i="18"/>
  <c r="B41" i="18" a="1"/>
  <c r="B41" i="18" s="1"/>
  <c r="A41" i="18"/>
  <c r="B40" i="18" a="1"/>
  <c r="B40" i="18" s="1"/>
  <c r="A40" i="18"/>
  <c r="B39" i="18" a="1"/>
  <c r="B39" i="18" s="1"/>
  <c r="A39" i="18"/>
  <c r="B38" i="18" a="1"/>
  <c r="B38" i="18" s="1"/>
  <c r="A38" i="18"/>
  <c r="B37" i="18" a="1"/>
  <c r="B37" i="18" s="1"/>
  <c r="A37" i="18"/>
  <c r="B36" i="18" a="1"/>
  <c r="B36" i="18" s="1"/>
  <c r="A36" i="18"/>
  <c r="A35" i="18"/>
  <c r="A33" i="18"/>
  <c r="A31" i="18" a="1"/>
  <c r="A31" i="18" s="1"/>
  <c r="B29" i="18" a="1"/>
  <c r="B29" i="18" s="1"/>
  <c r="A29" i="18"/>
  <c r="B28" i="18" a="1"/>
  <c r="B28" i="18" s="1"/>
  <c r="A28" i="18"/>
  <c r="B27" i="18" a="1"/>
  <c r="B27" i="18" s="1"/>
  <c r="A27" i="18"/>
  <c r="B26" i="18" a="1"/>
  <c r="B26" i="18" s="1"/>
  <c r="A26" i="18"/>
  <c r="B25" i="18" a="1"/>
  <c r="B25" i="18" s="1"/>
  <c r="A25" i="18"/>
  <c r="B24" i="18" a="1"/>
  <c r="B24" i="18" s="1"/>
  <c r="A24" i="18"/>
  <c r="B23" i="18" a="1"/>
  <c r="B23" i="18" s="1"/>
  <c r="A23" i="18"/>
  <c r="B22" i="18" a="1"/>
  <c r="B22" i="18" s="1"/>
  <c r="A22" i="18"/>
  <c r="B21" i="18" a="1"/>
  <c r="B21" i="18" s="1"/>
  <c r="A21" i="18"/>
  <c r="B20" i="18" a="1"/>
  <c r="B20" i="18" s="1"/>
  <c r="A20" i="18"/>
  <c r="B19" i="18" a="1"/>
  <c r="B19" i="18" s="1"/>
  <c r="A19" i="18"/>
  <c r="A18" i="18"/>
  <c r="B16" i="18" a="1"/>
  <c r="B16" i="18" s="1"/>
  <c r="A16" i="18"/>
  <c r="B15" i="18" a="1"/>
  <c r="B15" i="18" s="1"/>
  <c r="A15" i="18"/>
  <c r="B14" i="18" a="1"/>
  <c r="B14" i="18" s="1"/>
  <c r="A14" i="18"/>
  <c r="B13" i="18" a="1"/>
  <c r="B13" i="18" s="1"/>
  <c r="A13" i="18"/>
  <c r="B12" i="18" a="1"/>
  <c r="B12" i="18" s="1"/>
  <c r="A12" i="18"/>
  <c r="B11" i="18" a="1"/>
  <c r="B11" i="18" s="1"/>
  <c r="A11" i="18"/>
  <c r="B10" i="18" a="1"/>
  <c r="B10" i="18" s="1"/>
  <c r="A10" i="18"/>
  <c r="B9" i="18" a="1"/>
  <c r="B9" i="18" s="1"/>
  <c r="A9" i="18"/>
  <c r="B8" i="18" a="1"/>
  <c r="B8" i="18" s="1"/>
  <c r="A8" i="18"/>
  <c r="B7" i="18" a="1"/>
  <c r="B7" i="18" s="1"/>
  <c r="A7" i="18"/>
  <c r="B6" i="18" a="1"/>
  <c r="B6" i="18" s="1"/>
  <c r="A6" i="18"/>
  <c r="A5" i="18"/>
  <c r="A3" i="18"/>
  <c r="A1" i="18" a="1"/>
  <c r="A1" i="18" s="1"/>
  <c r="B48" i="17" a="1"/>
  <c r="B48" i="17" s="1"/>
  <c r="A48" i="17"/>
  <c r="B47" i="17" a="1"/>
  <c r="B47" i="17" s="1"/>
  <c r="A47" i="17"/>
  <c r="B46" i="17" a="1"/>
  <c r="B46" i="17" s="1"/>
  <c r="A46" i="17"/>
  <c r="B45" i="17" a="1"/>
  <c r="B45" i="17" s="1"/>
  <c r="A45" i="17"/>
  <c r="B44" i="17" a="1"/>
  <c r="B44" i="17" s="1"/>
  <c r="A44" i="17"/>
  <c r="B43" i="17" a="1"/>
  <c r="B43" i="17" s="1"/>
  <c r="A43" i="17"/>
  <c r="B42" i="17" a="1"/>
  <c r="B42" i="17" s="1"/>
  <c r="A42" i="17"/>
  <c r="B41" i="17" a="1"/>
  <c r="B41" i="17" s="1"/>
  <c r="A41" i="17"/>
  <c r="B40" i="17" a="1"/>
  <c r="B40" i="17" s="1"/>
  <c r="A40" i="17"/>
  <c r="B39" i="17" a="1"/>
  <c r="B39" i="17" s="1"/>
  <c r="A39" i="17"/>
  <c r="B38" i="17" a="1"/>
  <c r="B38" i="17" s="1"/>
  <c r="A38" i="17"/>
  <c r="B37" i="17" a="1"/>
  <c r="B37" i="17" s="1"/>
  <c r="A37" i="17"/>
  <c r="B36" i="17" a="1"/>
  <c r="B36" i="17" s="1"/>
  <c r="A36" i="17"/>
  <c r="A35" i="17"/>
  <c r="A33" i="17"/>
  <c r="A31" i="17" a="1"/>
  <c r="A31" i="17" s="1"/>
  <c r="B29" i="17" a="1"/>
  <c r="B29" i="17" s="1"/>
  <c r="A29" i="17"/>
  <c r="B28" i="17" a="1"/>
  <c r="B28" i="17" s="1"/>
  <c r="A28" i="17"/>
  <c r="B27" i="17" a="1"/>
  <c r="B27" i="17" s="1"/>
  <c r="A27" i="17"/>
  <c r="B26" i="17" a="1"/>
  <c r="B26" i="17" s="1"/>
  <c r="A26" i="17"/>
  <c r="B25" i="17" a="1"/>
  <c r="B25" i="17" s="1"/>
  <c r="A25" i="17"/>
  <c r="B24" i="17" a="1"/>
  <c r="B24" i="17" s="1"/>
  <c r="A24" i="17"/>
  <c r="B23" i="17" a="1"/>
  <c r="B23" i="17" s="1"/>
  <c r="A23" i="17"/>
  <c r="B22" i="17" a="1"/>
  <c r="B22" i="17" s="1"/>
  <c r="A22" i="17"/>
  <c r="B21" i="17" a="1"/>
  <c r="B21" i="17" s="1"/>
  <c r="A21" i="17"/>
  <c r="B20" i="17" a="1"/>
  <c r="B20" i="17" s="1"/>
  <c r="A20" i="17"/>
  <c r="B19" i="17" a="1"/>
  <c r="B19" i="17" s="1"/>
  <c r="A19" i="17"/>
  <c r="A18" i="17"/>
  <c r="B16" i="17" a="1"/>
  <c r="B16" i="17" s="1"/>
  <c r="A16" i="17"/>
  <c r="B15" i="17" a="1"/>
  <c r="B15" i="17" s="1"/>
  <c r="A15" i="17"/>
  <c r="B14" i="17" a="1"/>
  <c r="B14" i="17" s="1"/>
  <c r="A14" i="17"/>
  <c r="B13" i="17" a="1"/>
  <c r="B13" i="17" s="1"/>
  <c r="A13" i="17"/>
  <c r="B12" i="17" a="1"/>
  <c r="B12" i="17" s="1"/>
  <c r="A12" i="17"/>
  <c r="B11" i="17" a="1"/>
  <c r="B11" i="17" s="1"/>
  <c r="A11" i="17"/>
  <c r="B10" i="17" a="1"/>
  <c r="B10" i="17" s="1"/>
  <c r="A10" i="17"/>
  <c r="B9" i="17" a="1"/>
  <c r="B9" i="17" s="1"/>
  <c r="A9" i="17"/>
  <c r="B8" i="17" a="1"/>
  <c r="B8" i="17" s="1"/>
  <c r="A8" i="17"/>
  <c r="B7" i="17" a="1"/>
  <c r="B7" i="17" s="1"/>
  <c r="A7" i="17"/>
  <c r="B6" i="17" a="1"/>
  <c r="B6" i="17" s="1"/>
  <c r="A6" i="17"/>
  <c r="A5" i="17"/>
  <c r="A3" i="17"/>
  <c r="A1" i="17" a="1"/>
  <c r="A1" i="17" s="1"/>
  <c r="B48" i="16" a="1"/>
  <c r="B48" i="16" s="1"/>
  <c r="A48" i="16"/>
  <c r="B47" i="16" a="1"/>
  <c r="B47" i="16" s="1"/>
  <c r="A47" i="16"/>
  <c r="B46" i="16" a="1"/>
  <c r="B46" i="16" s="1"/>
  <c r="A46" i="16"/>
  <c r="B45" i="16" a="1"/>
  <c r="B45" i="16" s="1"/>
  <c r="A45" i="16"/>
  <c r="B44" i="16" a="1"/>
  <c r="B44" i="16" s="1"/>
  <c r="A44" i="16"/>
  <c r="B43" i="16" a="1"/>
  <c r="B43" i="16" s="1"/>
  <c r="A43" i="16"/>
  <c r="B42" i="16" a="1"/>
  <c r="B42" i="16" s="1"/>
  <c r="A42" i="16"/>
  <c r="B41" i="16" a="1"/>
  <c r="B41" i="16" s="1"/>
  <c r="A41" i="16"/>
  <c r="B40" i="16" a="1"/>
  <c r="B40" i="16" s="1"/>
  <c r="A40" i="16"/>
  <c r="B39" i="16" a="1"/>
  <c r="B39" i="16" s="1"/>
  <c r="A39" i="16"/>
  <c r="B38" i="16" a="1"/>
  <c r="B38" i="16" s="1"/>
  <c r="A38" i="16"/>
  <c r="B37" i="16" a="1"/>
  <c r="B37" i="16" s="1"/>
  <c r="A37" i="16"/>
  <c r="B36" i="16" a="1"/>
  <c r="B36" i="16" s="1"/>
  <c r="A36" i="16"/>
  <c r="A35" i="16"/>
  <c r="A33" i="16"/>
  <c r="A31" i="16" a="1"/>
  <c r="A31" i="16" s="1"/>
  <c r="B29" i="16" a="1"/>
  <c r="B29" i="16" s="1"/>
  <c r="A29" i="16"/>
  <c r="B28" i="16" a="1"/>
  <c r="B28" i="16" s="1"/>
  <c r="A28" i="16"/>
  <c r="B27" i="16" a="1"/>
  <c r="B27" i="16" s="1"/>
  <c r="A27" i="16"/>
  <c r="B26" i="16" a="1"/>
  <c r="B26" i="16" s="1"/>
  <c r="A26" i="16"/>
  <c r="B25" i="16" a="1"/>
  <c r="B25" i="16" s="1"/>
  <c r="A25" i="16"/>
  <c r="B24" i="16" a="1"/>
  <c r="B24" i="16" s="1"/>
  <c r="A24" i="16"/>
  <c r="B23" i="16" a="1"/>
  <c r="B23" i="16" s="1"/>
  <c r="A23" i="16"/>
  <c r="B22" i="16" a="1"/>
  <c r="B22" i="16" s="1"/>
  <c r="A22" i="16"/>
  <c r="B21" i="16" a="1"/>
  <c r="B21" i="16" s="1"/>
  <c r="A21" i="16"/>
  <c r="B20" i="16" a="1"/>
  <c r="B20" i="16" s="1"/>
  <c r="A20" i="16"/>
  <c r="B19" i="16" a="1"/>
  <c r="B19" i="16" s="1"/>
  <c r="A19" i="16"/>
  <c r="A18" i="16"/>
  <c r="B16" i="16" a="1"/>
  <c r="B16" i="16" s="1"/>
  <c r="A16" i="16"/>
  <c r="B15" i="16" a="1"/>
  <c r="B15" i="16" s="1"/>
  <c r="A15" i="16"/>
  <c r="B14" i="16" a="1"/>
  <c r="B14" i="16" s="1"/>
  <c r="A14" i="16"/>
  <c r="B13" i="16" a="1"/>
  <c r="B13" i="16" s="1"/>
  <c r="A13" i="16"/>
  <c r="B12" i="16" a="1"/>
  <c r="B12" i="16" s="1"/>
  <c r="A12" i="16"/>
  <c r="B11" i="16" a="1"/>
  <c r="B11" i="16" s="1"/>
  <c r="A11" i="16"/>
  <c r="B10" i="16" a="1"/>
  <c r="B10" i="16" s="1"/>
  <c r="A10" i="16"/>
  <c r="B9" i="16" a="1"/>
  <c r="B9" i="16" s="1"/>
  <c r="A9" i="16"/>
  <c r="B8" i="16" a="1"/>
  <c r="B8" i="16" s="1"/>
  <c r="A8" i="16"/>
  <c r="B7" i="16" a="1"/>
  <c r="B7" i="16" s="1"/>
  <c r="A7" i="16"/>
  <c r="B6" i="16" a="1"/>
  <c r="B6" i="16" s="1"/>
  <c r="A6" i="16"/>
  <c r="A5" i="16"/>
  <c r="A3" i="16"/>
  <c r="A1" i="16" a="1"/>
  <c r="A1" i="16" s="1"/>
  <c r="B48" i="15" a="1"/>
  <c r="B48" i="15" s="1"/>
  <c r="A48" i="15"/>
  <c r="B47" i="15" a="1"/>
  <c r="B47" i="15" s="1"/>
  <c r="A47" i="15"/>
  <c r="B46" i="15" a="1"/>
  <c r="B46" i="15" s="1"/>
  <c r="A46" i="15"/>
  <c r="B45" i="15" a="1"/>
  <c r="B45" i="15" s="1"/>
  <c r="A45" i="15"/>
  <c r="B44" i="15" a="1"/>
  <c r="B44" i="15" s="1"/>
  <c r="A44" i="15"/>
  <c r="B43" i="15" a="1"/>
  <c r="B43" i="15" s="1"/>
  <c r="A43" i="15"/>
  <c r="B42" i="15" a="1"/>
  <c r="B42" i="15" s="1"/>
  <c r="A42" i="15"/>
  <c r="B41" i="15" a="1"/>
  <c r="B41" i="15" s="1"/>
  <c r="A41" i="15"/>
  <c r="B40" i="15" a="1"/>
  <c r="B40" i="15" s="1"/>
  <c r="A40" i="15"/>
  <c r="B39" i="15" a="1"/>
  <c r="B39" i="15" s="1"/>
  <c r="A39" i="15"/>
  <c r="B38" i="15" a="1"/>
  <c r="B38" i="15" s="1"/>
  <c r="A38" i="15"/>
  <c r="B37" i="15" a="1"/>
  <c r="B37" i="15" s="1"/>
  <c r="A37" i="15"/>
  <c r="B36" i="15" a="1"/>
  <c r="B36" i="15" s="1"/>
  <c r="A36" i="15"/>
  <c r="A35" i="15"/>
  <c r="A33" i="15"/>
  <c r="A31" i="15" a="1"/>
  <c r="A31" i="15" s="1"/>
  <c r="B29" i="15" a="1"/>
  <c r="B29" i="15" s="1"/>
  <c r="A29" i="15"/>
  <c r="B28" i="15" a="1"/>
  <c r="B28" i="15" s="1"/>
  <c r="A28" i="15"/>
  <c r="B27" i="15" a="1"/>
  <c r="B27" i="15" s="1"/>
  <c r="A27" i="15"/>
  <c r="B26" i="15" a="1"/>
  <c r="B26" i="15" s="1"/>
  <c r="A26" i="15"/>
  <c r="B25" i="15" a="1"/>
  <c r="B25" i="15" s="1"/>
  <c r="A25" i="15"/>
  <c r="B24" i="15" a="1"/>
  <c r="B24" i="15" s="1"/>
  <c r="A24" i="15"/>
  <c r="B23" i="15" a="1"/>
  <c r="B23" i="15" s="1"/>
  <c r="A23" i="15"/>
  <c r="B22" i="15" a="1"/>
  <c r="B22" i="15" s="1"/>
  <c r="A22" i="15"/>
  <c r="B21" i="15" a="1"/>
  <c r="B21" i="15" s="1"/>
  <c r="A21" i="15"/>
  <c r="B20" i="15" a="1"/>
  <c r="B20" i="15" s="1"/>
  <c r="A20" i="15"/>
  <c r="B19" i="15" a="1"/>
  <c r="B19" i="15" s="1"/>
  <c r="A19" i="15"/>
  <c r="A18" i="15"/>
  <c r="B16" i="15" a="1"/>
  <c r="B16" i="15" s="1"/>
  <c r="A16" i="15"/>
  <c r="B15" i="15" a="1"/>
  <c r="B15" i="15" s="1"/>
  <c r="A15" i="15"/>
  <c r="B14" i="15" a="1"/>
  <c r="B14" i="15" s="1"/>
  <c r="A14" i="15"/>
  <c r="B13" i="15" a="1"/>
  <c r="B13" i="15" s="1"/>
  <c r="A13" i="15"/>
  <c r="B12" i="15" a="1"/>
  <c r="B12" i="15" s="1"/>
  <c r="A12" i="15"/>
  <c r="B11" i="15" a="1"/>
  <c r="B11" i="15" s="1"/>
  <c r="A11" i="15"/>
  <c r="B10" i="15" a="1"/>
  <c r="B10" i="15" s="1"/>
  <c r="A10" i="15"/>
  <c r="B9" i="15" a="1"/>
  <c r="B9" i="15" s="1"/>
  <c r="A9" i="15"/>
  <c r="B8" i="15" a="1"/>
  <c r="B8" i="15" s="1"/>
  <c r="A8" i="15"/>
  <c r="B7" i="15" a="1"/>
  <c r="B7" i="15" s="1"/>
  <c r="A7" i="15"/>
  <c r="B6" i="15" a="1"/>
  <c r="B6" i="15" s="1"/>
  <c r="A6" i="15"/>
  <c r="A5" i="15"/>
  <c r="A3" i="15"/>
  <c r="A1" i="15" a="1"/>
  <c r="A1" i="15" s="1"/>
  <c r="B48" i="14" a="1"/>
  <c r="B48" i="14" s="1"/>
  <c r="A48" i="14"/>
  <c r="B47" i="14" a="1"/>
  <c r="B47" i="14" s="1"/>
  <c r="A47" i="14"/>
  <c r="B46" i="14" a="1"/>
  <c r="B46" i="14" s="1"/>
  <c r="A46" i="14"/>
  <c r="B45" i="14" a="1"/>
  <c r="B45" i="14" s="1"/>
  <c r="A45" i="14"/>
  <c r="B44" i="14" a="1"/>
  <c r="B44" i="14" s="1"/>
  <c r="A44" i="14"/>
  <c r="B43" i="14" a="1"/>
  <c r="B43" i="14" s="1"/>
  <c r="A43" i="14"/>
  <c r="B42" i="14" a="1"/>
  <c r="B42" i="14" s="1"/>
  <c r="A42" i="14"/>
  <c r="B41" i="14" a="1"/>
  <c r="B41" i="14" s="1"/>
  <c r="A41" i="14"/>
  <c r="B40" i="14" a="1"/>
  <c r="B40" i="14" s="1"/>
  <c r="A40" i="14"/>
  <c r="B39" i="14" a="1"/>
  <c r="B39" i="14" s="1"/>
  <c r="A39" i="14"/>
  <c r="B38" i="14" a="1"/>
  <c r="B38" i="14" s="1"/>
  <c r="A38" i="14"/>
  <c r="B37" i="14" a="1"/>
  <c r="B37" i="14" s="1"/>
  <c r="A37" i="14"/>
  <c r="B36" i="14" a="1"/>
  <c r="B36" i="14" s="1"/>
  <c r="A36" i="14"/>
  <c r="A35" i="14"/>
  <c r="A33" i="14"/>
  <c r="A31" i="14" a="1"/>
  <c r="A31" i="14" s="1"/>
  <c r="B29" i="14" a="1"/>
  <c r="B29" i="14" s="1"/>
  <c r="A29" i="14"/>
  <c r="B28" i="14" a="1"/>
  <c r="B28" i="14" s="1"/>
  <c r="A28" i="14"/>
  <c r="B27" i="14" a="1"/>
  <c r="B27" i="14" s="1"/>
  <c r="A27" i="14"/>
  <c r="B26" i="14" a="1"/>
  <c r="B26" i="14" s="1"/>
  <c r="A26" i="14"/>
  <c r="B25" i="14" a="1"/>
  <c r="B25" i="14" s="1"/>
  <c r="A25" i="14"/>
  <c r="B24" i="14" a="1"/>
  <c r="B24" i="14" s="1"/>
  <c r="A24" i="14"/>
  <c r="B23" i="14" a="1"/>
  <c r="B23" i="14" s="1"/>
  <c r="A23" i="14"/>
  <c r="B22" i="14" a="1"/>
  <c r="B22" i="14" s="1"/>
  <c r="A22" i="14"/>
  <c r="B21" i="14" a="1"/>
  <c r="B21" i="14" s="1"/>
  <c r="A21" i="14"/>
  <c r="B20" i="14" a="1"/>
  <c r="B20" i="14" s="1"/>
  <c r="A20" i="14"/>
  <c r="B19" i="14" a="1"/>
  <c r="B19" i="14" s="1"/>
  <c r="A19" i="14"/>
  <c r="A18" i="14"/>
  <c r="B16" i="14" a="1"/>
  <c r="B16" i="14" s="1"/>
  <c r="A16" i="14"/>
  <c r="B15" i="14" a="1"/>
  <c r="B15" i="14" s="1"/>
  <c r="A15" i="14"/>
  <c r="B14" i="14" a="1"/>
  <c r="B14" i="14" s="1"/>
  <c r="A14" i="14"/>
  <c r="B13" i="14" a="1"/>
  <c r="B13" i="14" s="1"/>
  <c r="A13" i="14"/>
  <c r="B12" i="14" a="1"/>
  <c r="B12" i="14" s="1"/>
  <c r="A12" i="14"/>
  <c r="B11" i="14" a="1"/>
  <c r="B11" i="14" s="1"/>
  <c r="A11" i="14"/>
  <c r="B10" i="14" a="1"/>
  <c r="B10" i="14" s="1"/>
  <c r="A10" i="14"/>
  <c r="B9" i="14" a="1"/>
  <c r="B9" i="14" s="1"/>
  <c r="A9" i="14"/>
  <c r="B8" i="14" a="1"/>
  <c r="B8" i="14" s="1"/>
  <c r="A8" i="14"/>
  <c r="B7" i="14" a="1"/>
  <c r="B7" i="14" s="1"/>
  <c r="A7" i="14"/>
  <c r="B6" i="14" a="1"/>
  <c r="B6" i="14" s="1"/>
  <c r="A6" i="14"/>
  <c r="A5" i="14"/>
  <c r="A3" i="14"/>
  <c r="A1" i="14" a="1"/>
  <c r="A1" i="14" s="1"/>
  <c r="B48" i="13" a="1"/>
  <c r="B48" i="13" s="1"/>
  <c r="A48" i="13"/>
  <c r="B47" i="13" a="1"/>
  <c r="B47" i="13" s="1"/>
  <c r="A47" i="13"/>
  <c r="B46" i="13" a="1"/>
  <c r="B46" i="13" s="1"/>
  <c r="A46" i="13"/>
  <c r="B45" i="13" a="1"/>
  <c r="B45" i="13" s="1"/>
  <c r="A45" i="13"/>
  <c r="B44" i="13" a="1"/>
  <c r="B44" i="13" s="1"/>
  <c r="A44" i="13"/>
  <c r="B43" i="13" a="1"/>
  <c r="B43" i="13" s="1"/>
  <c r="A43" i="13"/>
  <c r="B42" i="13" a="1"/>
  <c r="B42" i="13" s="1"/>
  <c r="A42" i="13"/>
  <c r="B41" i="13" a="1"/>
  <c r="B41" i="13" s="1"/>
  <c r="A41" i="13"/>
  <c r="B40" i="13" a="1"/>
  <c r="B40" i="13" s="1"/>
  <c r="A40" i="13"/>
  <c r="B39" i="13" a="1"/>
  <c r="B39" i="13" s="1"/>
  <c r="A39" i="13"/>
  <c r="B38" i="13" a="1"/>
  <c r="B38" i="13" s="1"/>
  <c r="A38" i="13"/>
  <c r="B37" i="13" a="1"/>
  <c r="B37" i="13" s="1"/>
  <c r="A37" i="13"/>
  <c r="B36" i="13" a="1"/>
  <c r="B36" i="13" s="1"/>
  <c r="A36" i="13"/>
  <c r="A35" i="13"/>
  <c r="A33" i="13"/>
  <c r="A31" i="13" a="1"/>
  <c r="A31" i="13" s="1"/>
  <c r="B29" i="13" a="1"/>
  <c r="B29" i="13" s="1"/>
  <c r="A29" i="13"/>
  <c r="B28" i="13" a="1"/>
  <c r="B28" i="13" s="1"/>
  <c r="A28" i="13"/>
  <c r="B27" i="13" a="1"/>
  <c r="B27" i="13" s="1"/>
  <c r="A27" i="13"/>
  <c r="B26" i="13" a="1"/>
  <c r="B26" i="13" s="1"/>
  <c r="A26" i="13"/>
  <c r="B25" i="13" a="1"/>
  <c r="B25" i="13" s="1"/>
  <c r="A25" i="13"/>
  <c r="B24" i="13" a="1"/>
  <c r="B24" i="13" s="1"/>
  <c r="A24" i="13"/>
  <c r="B23" i="13" a="1"/>
  <c r="B23" i="13" s="1"/>
  <c r="A23" i="13"/>
  <c r="B22" i="13" a="1"/>
  <c r="B22" i="13" s="1"/>
  <c r="A22" i="13"/>
  <c r="B21" i="13" a="1"/>
  <c r="B21" i="13" s="1"/>
  <c r="A21" i="13"/>
  <c r="B20" i="13" a="1"/>
  <c r="B20" i="13" s="1"/>
  <c r="A20" i="13"/>
  <c r="B19" i="13" a="1"/>
  <c r="B19" i="13" s="1"/>
  <c r="A19" i="13"/>
  <c r="A18" i="13"/>
  <c r="B16" i="13" a="1"/>
  <c r="B16" i="13" s="1"/>
  <c r="A16" i="13"/>
  <c r="B15" i="13" a="1"/>
  <c r="B15" i="13" s="1"/>
  <c r="A15" i="13"/>
  <c r="B14" i="13" a="1"/>
  <c r="B14" i="13" s="1"/>
  <c r="A14" i="13"/>
  <c r="B13" i="13" a="1"/>
  <c r="B13" i="13" s="1"/>
  <c r="A13" i="13"/>
  <c r="B12" i="13" a="1"/>
  <c r="B12" i="13" s="1"/>
  <c r="A12" i="13"/>
  <c r="B11" i="13" a="1"/>
  <c r="B11" i="13" s="1"/>
  <c r="A11" i="13"/>
  <c r="B10" i="13" a="1"/>
  <c r="B10" i="13" s="1"/>
  <c r="A10" i="13"/>
  <c r="B9" i="13" a="1"/>
  <c r="B9" i="13" s="1"/>
  <c r="A9" i="13"/>
  <c r="B8" i="13" a="1"/>
  <c r="B8" i="13" s="1"/>
  <c r="A8" i="13"/>
  <c r="B7" i="13" a="1"/>
  <c r="B7" i="13" s="1"/>
  <c r="A7" i="13"/>
  <c r="B6" i="13" a="1"/>
  <c r="B6" i="13" s="1"/>
  <c r="A6" i="13"/>
  <c r="A5" i="13"/>
  <c r="A3" i="13"/>
  <c r="A1" i="13" a="1"/>
  <c r="A1" i="13" s="1"/>
  <c r="B48" i="12" a="1"/>
  <c r="B48" i="12" s="1"/>
  <c r="A48" i="12"/>
  <c r="B47" i="12" a="1"/>
  <c r="B47" i="12" s="1"/>
  <c r="A47" i="12"/>
  <c r="B46" i="12" a="1"/>
  <c r="B46" i="12" s="1"/>
  <c r="A46" i="12"/>
  <c r="B45" i="12" a="1"/>
  <c r="B45" i="12" s="1"/>
  <c r="A45" i="12"/>
  <c r="B44" i="12" a="1"/>
  <c r="B44" i="12" s="1"/>
  <c r="A44" i="12"/>
  <c r="B43" i="12" a="1"/>
  <c r="B43" i="12" s="1"/>
  <c r="A43" i="12"/>
  <c r="B42" i="12" a="1"/>
  <c r="B42" i="12" s="1"/>
  <c r="A42" i="12"/>
  <c r="B41" i="12" a="1"/>
  <c r="B41" i="12" s="1"/>
  <c r="A41" i="12"/>
  <c r="B40" i="12" a="1"/>
  <c r="B40" i="12" s="1"/>
  <c r="A40" i="12"/>
  <c r="B39" i="12" a="1"/>
  <c r="B39" i="12" s="1"/>
  <c r="A39" i="12"/>
  <c r="B38" i="12" a="1"/>
  <c r="B38" i="12" s="1"/>
  <c r="A38" i="12"/>
  <c r="B37" i="12" a="1"/>
  <c r="B37" i="12" s="1"/>
  <c r="A37" i="12"/>
  <c r="B36" i="12" a="1"/>
  <c r="B36" i="12" s="1"/>
  <c r="A36" i="12"/>
  <c r="A35" i="12"/>
  <c r="A33" i="12"/>
  <c r="A31" i="12" a="1"/>
  <c r="A31" i="12" s="1"/>
  <c r="B29" i="12" a="1"/>
  <c r="B29" i="12" s="1"/>
  <c r="A29" i="12"/>
  <c r="B28" i="12" a="1"/>
  <c r="B28" i="12" s="1"/>
  <c r="A28" i="12"/>
  <c r="B27" i="12" a="1"/>
  <c r="B27" i="12" s="1"/>
  <c r="A27" i="12"/>
  <c r="B26" i="12" a="1"/>
  <c r="B26" i="12" s="1"/>
  <c r="A26" i="12"/>
  <c r="B25" i="12" a="1"/>
  <c r="B25" i="12" s="1"/>
  <c r="A25" i="12"/>
  <c r="B24" i="12" a="1"/>
  <c r="B24" i="12" s="1"/>
  <c r="A24" i="12"/>
  <c r="B23" i="12" a="1"/>
  <c r="B23" i="12" s="1"/>
  <c r="A23" i="12"/>
  <c r="B22" i="12" a="1"/>
  <c r="B22" i="12" s="1"/>
  <c r="A22" i="12"/>
  <c r="B21" i="12" a="1"/>
  <c r="B21" i="12" s="1"/>
  <c r="A21" i="12"/>
  <c r="B20" i="12" a="1"/>
  <c r="B20" i="12" s="1"/>
  <c r="A20" i="12"/>
  <c r="B19" i="12" a="1"/>
  <c r="B19" i="12" s="1"/>
  <c r="A19" i="12"/>
  <c r="A18" i="12"/>
  <c r="B16" i="12" a="1"/>
  <c r="B16" i="12" s="1"/>
  <c r="A16" i="12"/>
  <c r="B15" i="12" a="1"/>
  <c r="B15" i="12" s="1"/>
  <c r="A15" i="12"/>
  <c r="B14" i="12" a="1"/>
  <c r="B14" i="12" s="1"/>
  <c r="A14" i="12"/>
  <c r="B13" i="12" a="1"/>
  <c r="B13" i="12" s="1"/>
  <c r="A13" i="12"/>
  <c r="B12" i="12" a="1"/>
  <c r="B12" i="12" s="1"/>
  <c r="A12" i="12"/>
  <c r="B11" i="12" a="1"/>
  <c r="B11" i="12" s="1"/>
  <c r="A11" i="12"/>
  <c r="B10" i="12" a="1"/>
  <c r="B10" i="12" s="1"/>
  <c r="A10" i="12"/>
  <c r="B9" i="12" a="1"/>
  <c r="B9" i="12" s="1"/>
  <c r="A9" i="12"/>
  <c r="B8" i="12" a="1"/>
  <c r="B8" i="12" s="1"/>
  <c r="A8" i="12"/>
  <c r="B7" i="12" a="1"/>
  <c r="B7" i="12" s="1"/>
  <c r="A7" i="12"/>
  <c r="B6" i="12" a="1"/>
  <c r="B6" i="12" s="1"/>
  <c r="A6" i="12"/>
  <c r="A5" i="12"/>
  <c r="A3" i="12"/>
  <c r="A1" i="12" a="1"/>
  <c r="A1" i="12" s="1"/>
  <c r="B48" i="11" a="1"/>
  <c r="B48" i="11" s="1"/>
  <c r="A48" i="11"/>
  <c r="B47" i="11" a="1"/>
  <c r="B47" i="11" s="1"/>
  <c r="A47" i="11"/>
  <c r="B46" i="11" a="1"/>
  <c r="B46" i="11" s="1"/>
  <c r="A46" i="11"/>
  <c r="B45" i="11" a="1"/>
  <c r="B45" i="11" s="1"/>
  <c r="A45" i="11"/>
  <c r="B44" i="11" a="1"/>
  <c r="B44" i="11" s="1"/>
  <c r="A44" i="11"/>
  <c r="B43" i="11" a="1"/>
  <c r="B43" i="11" s="1"/>
  <c r="A43" i="11"/>
  <c r="B42" i="11" a="1"/>
  <c r="B42" i="11" s="1"/>
  <c r="A42" i="11"/>
  <c r="B41" i="11" a="1"/>
  <c r="B41" i="11" s="1"/>
  <c r="A41" i="11"/>
  <c r="B40" i="11" a="1"/>
  <c r="B40" i="11" s="1"/>
  <c r="A40" i="11"/>
  <c r="B39" i="11" a="1"/>
  <c r="B39" i="11" s="1"/>
  <c r="A39" i="11"/>
  <c r="B38" i="11" a="1"/>
  <c r="B38" i="11" s="1"/>
  <c r="A38" i="11"/>
  <c r="B37" i="11" a="1"/>
  <c r="B37" i="11" s="1"/>
  <c r="A37" i="11"/>
  <c r="B36" i="11" a="1"/>
  <c r="B36" i="11" s="1"/>
  <c r="A36" i="11"/>
  <c r="A35" i="11"/>
  <c r="A33" i="11"/>
  <c r="A31" i="11" a="1"/>
  <c r="A31" i="11" s="1"/>
  <c r="B29" i="11" a="1"/>
  <c r="B29" i="11" s="1"/>
  <c r="A29" i="11"/>
  <c r="B28" i="11" a="1"/>
  <c r="B28" i="11" s="1"/>
  <c r="A28" i="11"/>
  <c r="B27" i="11" a="1"/>
  <c r="B27" i="11" s="1"/>
  <c r="A27" i="11"/>
  <c r="B26" i="11" a="1"/>
  <c r="B26" i="11" s="1"/>
  <c r="A26" i="11"/>
  <c r="B25" i="11" a="1"/>
  <c r="B25" i="11" s="1"/>
  <c r="A25" i="11"/>
  <c r="B24" i="11" a="1"/>
  <c r="B24" i="11" s="1"/>
  <c r="A24" i="11"/>
  <c r="B23" i="11" a="1"/>
  <c r="B23" i="11" s="1"/>
  <c r="A23" i="11"/>
  <c r="B22" i="11" a="1"/>
  <c r="B22" i="11" s="1"/>
  <c r="A22" i="11"/>
  <c r="B21" i="11" a="1"/>
  <c r="B21" i="11" s="1"/>
  <c r="A21" i="11"/>
  <c r="B20" i="11" a="1"/>
  <c r="B20" i="11" s="1"/>
  <c r="A20" i="11"/>
  <c r="B19" i="11" a="1"/>
  <c r="B19" i="11" s="1"/>
  <c r="A19" i="11"/>
  <c r="A18" i="11"/>
  <c r="B16" i="11" a="1"/>
  <c r="B16" i="11" s="1"/>
  <c r="A16" i="11"/>
  <c r="B15" i="11" a="1"/>
  <c r="B15" i="11" s="1"/>
  <c r="A15" i="11"/>
  <c r="B14" i="11" a="1"/>
  <c r="B14" i="11" s="1"/>
  <c r="A14" i="11"/>
  <c r="B13" i="11" a="1"/>
  <c r="B13" i="11" s="1"/>
  <c r="A13" i="11"/>
  <c r="B12" i="11" a="1"/>
  <c r="B12" i="11" s="1"/>
  <c r="A12" i="11"/>
  <c r="B11" i="11" a="1"/>
  <c r="B11" i="11" s="1"/>
  <c r="A11" i="11"/>
  <c r="B10" i="11" a="1"/>
  <c r="B10" i="11" s="1"/>
  <c r="A10" i="11"/>
  <c r="B9" i="11" a="1"/>
  <c r="B9" i="11" s="1"/>
  <c r="A9" i="11"/>
  <c r="B8" i="11" a="1"/>
  <c r="B8" i="11" s="1"/>
  <c r="A8" i="11"/>
  <c r="B7" i="11" a="1"/>
  <c r="B7" i="11" s="1"/>
  <c r="A7" i="11"/>
  <c r="B6" i="11" a="1"/>
  <c r="B6" i="11" s="1"/>
  <c r="A6" i="11"/>
  <c r="A5" i="11"/>
  <c r="A3" i="11"/>
  <c r="A1" i="11" a="1"/>
  <c r="A1" i="11" s="1"/>
  <c r="B48" i="10" a="1"/>
  <c r="B48" i="10" s="1"/>
  <c r="A48" i="10"/>
  <c r="B47" i="10" a="1"/>
  <c r="B47" i="10" s="1"/>
  <c r="A47" i="10"/>
  <c r="B46" i="10" a="1"/>
  <c r="B46" i="10" s="1"/>
  <c r="A46" i="10"/>
  <c r="B45" i="10" a="1"/>
  <c r="B45" i="10" s="1"/>
  <c r="A45" i="10"/>
  <c r="B44" i="10" a="1"/>
  <c r="B44" i="10" s="1"/>
  <c r="A44" i="10"/>
  <c r="B43" i="10" a="1"/>
  <c r="B43" i="10" s="1"/>
  <c r="A43" i="10"/>
  <c r="B42" i="10" a="1"/>
  <c r="B42" i="10" s="1"/>
  <c r="A42" i="10"/>
  <c r="B41" i="10" a="1"/>
  <c r="B41" i="10" s="1"/>
  <c r="A41" i="10"/>
  <c r="B40" i="10" a="1"/>
  <c r="B40" i="10" s="1"/>
  <c r="A40" i="10"/>
  <c r="B39" i="10" a="1"/>
  <c r="B39" i="10" s="1"/>
  <c r="A39" i="10"/>
  <c r="B38" i="10" a="1"/>
  <c r="B38" i="10" s="1"/>
  <c r="A38" i="10"/>
  <c r="B37" i="10" a="1"/>
  <c r="B37" i="10" s="1"/>
  <c r="A37" i="10"/>
  <c r="B36" i="10" a="1"/>
  <c r="B36" i="10" s="1"/>
  <c r="A36" i="10"/>
  <c r="A35" i="10"/>
  <c r="A33" i="10"/>
  <c r="A31" i="10" a="1"/>
  <c r="A31" i="10" s="1"/>
  <c r="B29" i="10" a="1"/>
  <c r="B29" i="10" s="1"/>
  <c r="A29" i="10"/>
  <c r="B28" i="10" a="1"/>
  <c r="B28" i="10" s="1"/>
  <c r="A28" i="10"/>
  <c r="B27" i="10" a="1"/>
  <c r="B27" i="10" s="1"/>
  <c r="A27" i="10"/>
  <c r="B26" i="10" a="1"/>
  <c r="B26" i="10" s="1"/>
  <c r="A26" i="10"/>
  <c r="B25" i="10" a="1"/>
  <c r="B25" i="10" s="1"/>
  <c r="A25" i="10"/>
  <c r="B24" i="10" a="1"/>
  <c r="B24" i="10" s="1"/>
  <c r="A24" i="10"/>
  <c r="B23" i="10" a="1"/>
  <c r="B23" i="10" s="1"/>
  <c r="A23" i="10"/>
  <c r="B22" i="10" a="1"/>
  <c r="B22" i="10" s="1"/>
  <c r="A22" i="10"/>
  <c r="B21" i="10" a="1"/>
  <c r="B21" i="10" s="1"/>
  <c r="A21" i="10"/>
  <c r="B20" i="10" a="1"/>
  <c r="B20" i="10" s="1"/>
  <c r="A20" i="10"/>
  <c r="B19" i="10" a="1"/>
  <c r="B19" i="10" s="1"/>
  <c r="A19" i="10"/>
  <c r="A18" i="10"/>
  <c r="B16" i="10" a="1"/>
  <c r="B16" i="10" s="1"/>
  <c r="A16" i="10"/>
  <c r="B15" i="10" a="1"/>
  <c r="B15" i="10" s="1"/>
  <c r="A15" i="10"/>
  <c r="B14" i="10" a="1"/>
  <c r="B14" i="10" s="1"/>
  <c r="A14" i="10"/>
  <c r="B13" i="10" a="1"/>
  <c r="B13" i="10" s="1"/>
  <c r="A13" i="10"/>
  <c r="B12" i="10" a="1"/>
  <c r="B12" i="10" s="1"/>
  <c r="A12" i="10"/>
  <c r="B11" i="10" a="1"/>
  <c r="B11" i="10" s="1"/>
  <c r="A11" i="10"/>
  <c r="B10" i="10" a="1"/>
  <c r="B10" i="10" s="1"/>
  <c r="A10" i="10"/>
  <c r="B9" i="10" a="1"/>
  <c r="B9" i="10" s="1"/>
  <c r="A9" i="10"/>
  <c r="B8" i="10" a="1"/>
  <c r="B8" i="10" s="1"/>
  <c r="A8" i="10"/>
  <c r="B7" i="10" a="1"/>
  <c r="B7" i="10" s="1"/>
  <c r="A7" i="10"/>
  <c r="B6" i="10" a="1"/>
  <c r="B6" i="10" s="1"/>
  <c r="A6" i="10"/>
  <c r="A5" i="10"/>
  <c r="A3" i="10"/>
  <c r="A1" i="10" a="1"/>
  <c r="A1" i="10" s="1"/>
  <c r="B48" i="9" a="1"/>
  <c r="B48" i="9" s="1"/>
  <c r="A48" i="9"/>
  <c r="B47" i="9" a="1"/>
  <c r="B47" i="9" s="1"/>
  <c r="A47" i="9"/>
  <c r="B46" i="9" a="1"/>
  <c r="B46" i="9" s="1"/>
  <c r="A46" i="9"/>
  <c r="B45" i="9" a="1"/>
  <c r="B45" i="9" s="1"/>
  <c r="A45" i="9"/>
  <c r="B44" i="9" a="1"/>
  <c r="B44" i="9" s="1"/>
  <c r="A44" i="9"/>
  <c r="B43" i="9" a="1"/>
  <c r="B43" i="9" s="1"/>
  <c r="A43" i="9"/>
  <c r="B42" i="9" a="1"/>
  <c r="B42" i="9" s="1"/>
  <c r="A42" i="9"/>
  <c r="B41" i="9" a="1"/>
  <c r="B41" i="9" s="1"/>
  <c r="A41" i="9"/>
  <c r="B40" i="9" a="1"/>
  <c r="B40" i="9" s="1"/>
  <c r="A40" i="9"/>
  <c r="B39" i="9" a="1"/>
  <c r="B39" i="9" s="1"/>
  <c r="A39" i="9"/>
  <c r="B38" i="9" a="1"/>
  <c r="B38" i="9" s="1"/>
  <c r="A38" i="9"/>
  <c r="B37" i="9" a="1"/>
  <c r="B37" i="9" s="1"/>
  <c r="A37" i="9"/>
  <c r="B36" i="9" a="1"/>
  <c r="B36" i="9" s="1"/>
  <c r="A36" i="9"/>
  <c r="A35" i="9"/>
  <c r="A33" i="9"/>
  <c r="A31" i="9" a="1"/>
  <c r="A31" i="9" s="1"/>
  <c r="B29" i="9" a="1"/>
  <c r="B29" i="9" s="1"/>
  <c r="A29" i="9"/>
  <c r="B28" i="9" a="1"/>
  <c r="B28" i="9" s="1"/>
  <c r="A28" i="9"/>
  <c r="B27" i="9" a="1"/>
  <c r="B27" i="9" s="1"/>
  <c r="A27" i="9"/>
  <c r="B26" i="9" a="1"/>
  <c r="B26" i="9" s="1"/>
  <c r="A26" i="9"/>
  <c r="B25" i="9" a="1"/>
  <c r="B25" i="9" s="1"/>
  <c r="A25" i="9"/>
  <c r="B24" i="9" a="1"/>
  <c r="B24" i="9" s="1"/>
  <c r="A24" i="9"/>
  <c r="B23" i="9" a="1"/>
  <c r="B23" i="9" s="1"/>
  <c r="A23" i="9"/>
  <c r="B22" i="9" a="1"/>
  <c r="B22" i="9" s="1"/>
  <c r="A22" i="9"/>
  <c r="B21" i="9" a="1"/>
  <c r="B21" i="9" s="1"/>
  <c r="A21" i="9"/>
  <c r="B20" i="9" a="1"/>
  <c r="B20" i="9" s="1"/>
  <c r="A20" i="9"/>
  <c r="B19" i="9" a="1"/>
  <c r="B19" i="9" s="1"/>
  <c r="A19" i="9"/>
  <c r="A18" i="9"/>
  <c r="B16" i="9" a="1"/>
  <c r="B16" i="9" s="1"/>
  <c r="A16" i="9"/>
  <c r="B15" i="9" a="1"/>
  <c r="B15" i="9" s="1"/>
  <c r="A15" i="9"/>
  <c r="B14" i="9" a="1"/>
  <c r="B14" i="9" s="1"/>
  <c r="A14" i="9"/>
  <c r="B13" i="9" a="1"/>
  <c r="B13" i="9" s="1"/>
  <c r="A13" i="9"/>
  <c r="B12" i="9" a="1"/>
  <c r="B12" i="9" s="1"/>
  <c r="A12" i="9"/>
  <c r="B11" i="9" a="1"/>
  <c r="B11" i="9" s="1"/>
  <c r="A11" i="9"/>
  <c r="B10" i="9" a="1"/>
  <c r="B10" i="9" s="1"/>
  <c r="A10" i="9"/>
  <c r="B9" i="9" a="1"/>
  <c r="B9" i="9" s="1"/>
  <c r="A9" i="9"/>
  <c r="B8" i="9" a="1"/>
  <c r="B8" i="9" s="1"/>
  <c r="A8" i="9"/>
  <c r="B7" i="9" a="1"/>
  <c r="B7" i="9" s="1"/>
  <c r="A7" i="9"/>
  <c r="B6" i="9" a="1"/>
  <c r="B6" i="9" s="1"/>
  <c r="A6" i="9"/>
  <c r="A5" i="9"/>
  <c r="A3" i="9"/>
  <c r="A1" i="9" a="1"/>
  <c r="A1" i="9" s="1"/>
  <c r="B48" i="8" a="1"/>
  <c r="B48" i="8" s="1"/>
  <c r="A48" i="8"/>
  <c r="B47" i="8" a="1"/>
  <c r="B47" i="8" s="1"/>
  <c r="A47" i="8"/>
  <c r="B46" i="8" a="1"/>
  <c r="B46" i="8" s="1"/>
  <c r="A46" i="8"/>
  <c r="B45" i="8" a="1"/>
  <c r="B45" i="8" s="1"/>
  <c r="A45" i="8"/>
  <c r="B44" i="8" a="1"/>
  <c r="B44" i="8" s="1"/>
  <c r="A44" i="8"/>
  <c r="B43" i="8" a="1"/>
  <c r="B43" i="8" s="1"/>
  <c r="A43" i="8"/>
  <c r="B42" i="8" a="1"/>
  <c r="B42" i="8" s="1"/>
  <c r="A42" i="8"/>
  <c r="B41" i="8" a="1"/>
  <c r="B41" i="8" s="1"/>
  <c r="A41" i="8"/>
  <c r="B40" i="8" a="1"/>
  <c r="B40" i="8" s="1"/>
  <c r="A40" i="8"/>
  <c r="B39" i="8" a="1"/>
  <c r="B39" i="8" s="1"/>
  <c r="A39" i="8"/>
  <c r="B38" i="8" a="1"/>
  <c r="B38" i="8" s="1"/>
  <c r="A38" i="8"/>
  <c r="B37" i="8" a="1"/>
  <c r="B37" i="8" s="1"/>
  <c r="A37" i="8"/>
  <c r="B36" i="8" a="1"/>
  <c r="B36" i="8" s="1"/>
  <c r="A36" i="8"/>
  <c r="A35" i="8"/>
  <c r="A33" i="8"/>
  <c r="A31" i="8" a="1"/>
  <c r="A31" i="8" s="1"/>
  <c r="B29" i="8" a="1"/>
  <c r="B29" i="8" s="1"/>
  <c r="A29" i="8"/>
  <c r="B28" i="8" a="1"/>
  <c r="B28" i="8" s="1"/>
  <c r="A28" i="8"/>
  <c r="B27" i="8" a="1"/>
  <c r="B27" i="8" s="1"/>
  <c r="A27" i="8"/>
  <c r="B26" i="8" a="1"/>
  <c r="B26" i="8" s="1"/>
  <c r="A26" i="8"/>
  <c r="B25" i="8" a="1"/>
  <c r="B25" i="8" s="1"/>
  <c r="A25" i="8"/>
  <c r="B24" i="8" a="1"/>
  <c r="B24" i="8" s="1"/>
  <c r="A24" i="8"/>
  <c r="B23" i="8" a="1"/>
  <c r="B23" i="8" s="1"/>
  <c r="A23" i="8"/>
  <c r="B22" i="8" a="1"/>
  <c r="B22" i="8" s="1"/>
  <c r="A22" i="8"/>
  <c r="B21" i="8" a="1"/>
  <c r="B21" i="8" s="1"/>
  <c r="A21" i="8"/>
  <c r="B20" i="8" a="1"/>
  <c r="B20" i="8" s="1"/>
  <c r="A20" i="8"/>
  <c r="B19" i="8" a="1"/>
  <c r="B19" i="8" s="1"/>
  <c r="A19" i="8"/>
  <c r="A18" i="8"/>
  <c r="B16" i="8" a="1"/>
  <c r="B16" i="8" s="1"/>
  <c r="A16" i="8"/>
  <c r="B15" i="8" a="1"/>
  <c r="B15" i="8" s="1"/>
  <c r="A15" i="8"/>
  <c r="B14" i="8" a="1"/>
  <c r="B14" i="8" s="1"/>
  <c r="A14" i="8"/>
  <c r="B13" i="8" a="1"/>
  <c r="B13" i="8" s="1"/>
  <c r="A13" i="8"/>
  <c r="B12" i="8" a="1"/>
  <c r="B12" i="8" s="1"/>
  <c r="A12" i="8"/>
  <c r="B11" i="8" a="1"/>
  <c r="B11" i="8" s="1"/>
  <c r="A11" i="8"/>
  <c r="B10" i="8" a="1"/>
  <c r="B10" i="8" s="1"/>
  <c r="A10" i="8"/>
  <c r="B9" i="8" a="1"/>
  <c r="B9" i="8" s="1"/>
  <c r="A9" i="8"/>
  <c r="B8" i="8" a="1"/>
  <c r="B8" i="8" s="1"/>
  <c r="A8" i="8"/>
  <c r="B7" i="8" a="1"/>
  <c r="B7" i="8" s="1"/>
  <c r="A7" i="8"/>
  <c r="B6" i="8" a="1"/>
  <c r="B6" i="8" s="1"/>
  <c r="A6" i="8"/>
  <c r="A5" i="8"/>
  <c r="A3" i="8"/>
  <c r="A1" i="8" a="1"/>
  <c r="A1" i="8" s="1"/>
  <c r="B48" i="7" a="1"/>
  <c r="B48" i="7" s="1"/>
  <c r="A48" i="7"/>
  <c r="B47" i="7" a="1"/>
  <c r="B47" i="7" s="1"/>
  <c r="A47" i="7"/>
  <c r="B46" i="7" a="1"/>
  <c r="B46" i="7" s="1"/>
  <c r="A46" i="7"/>
  <c r="B45" i="7" a="1"/>
  <c r="B45" i="7" s="1"/>
  <c r="A45" i="7"/>
  <c r="B44" i="7" a="1"/>
  <c r="B44" i="7" s="1"/>
  <c r="A44" i="7"/>
  <c r="B43" i="7" a="1"/>
  <c r="B43" i="7" s="1"/>
  <c r="A43" i="7"/>
  <c r="B42" i="7" a="1"/>
  <c r="B42" i="7" s="1"/>
  <c r="A42" i="7"/>
  <c r="B41" i="7" a="1"/>
  <c r="B41" i="7" s="1"/>
  <c r="A41" i="7"/>
  <c r="B40" i="7" a="1"/>
  <c r="B40" i="7" s="1"/>
  <c r="A40" i="7"/>
  <c r="B39" i="7" a="1"/>
  <c r="B39" i="7" s="1"/>
  <c r="A39" i="7"/>
  <c r="B38" i="7" a="1"/>
  <c r="B38" i="7" s="1"/>
  <c r="A38" i="7"/>
  <c r="B37" i="7" a="1"/>
  <c r="B37" i="7" s="1"/>
  <c r="A37" i="7"/>
  <c r="B36" i="7" a="1"/>
  <c r="B36" i="7" s="1"/>
  <c r="A36" i="7"/>
  <c r="A35" i="7"/>
  <c r="A33" i="7"/>
  <c r="A31" i="7" a="1"/>
  <c r="A31" i="7" s="1"/>
  <c r="B29" i="7" a="1"/>
  <c r="B29" i="7" s="1"/>
  <c r="A29" i="7"/>
  <c r="B28" i="7" a="1"/>
  <c r="B28" i="7" s="1"/>
  <c r="A28" i="7"/>
  <c r="B27" i="7" a="1"/>
  <c r="B27" i="7" s="1"/>
  <c r="A27" i="7"/>
  <c r="B26" i="7" a="1"/>
  <c r="B26" i="7" s="1"/>
  <c r="A26" i="7"/>
  <c r="B25" i="7" a="1"/>
  <c r="B25" i="7" s="1"/>
  <c r="A25" i="7"/>
  <c r="B24" i="7" a="1"/>
  <c r="B24" i="7" s="1"/>
  <c r="A24" i="7"/>
  <c r="B23" i="7" a="1"/>
  <c r="B23" i="7" s="1"/>
  <c r="A23" i="7"/>
  <c r="B22" i="7" a="1"/>
  <c r="B22" i="7" s="1"/>
  <c r="A22" i="7"/>
  <c r="B21" i="7" a="1"/>
  <c r="B21" i="7" s="1"/>
  <c r="A21" i="7"/>
  <c r="B20" i="7" a="1"/>
  <c r="B20" i="7" s="1"/>
  <c r="A20" i="7"/>
  <c r="B19" i="7" a="1"/>
  <c r="B19" i="7" s="1"/>
  <c r="A19" i="7"/>
  <c r="A18" i="7"/>
  <c r="B16" i="7" a="1"/>
  <c r="B16" i="7" s="1"/>
  <c r="A16" i="7"/>
  <c r="B15" i="7" a="1"/>
  <c r="B15" i="7" s="1"/>
  <c r="A15" i="7"/>
  <c r="B14" i="7" a="1"/>
  <c r="B14" i="7" s="1"/>
  <c r="A14" i="7"/>
  <c r="B13" i="7" a="1"/>
  <c r="B13" i="7" s="1"/>
  <c r="A13" i="7"/>
  <c r="B12" i="7" a="1"/>
  <c r="B12" i="7" s="1"/>
  <c r="A12" i="7"/>
  <c r="B11" i="7" a="1"/>
  <c r="B11" i="7" s="1"/>
  <c r="A11" i="7"/>
  <c r="B10" i="7" a="1"/>
  <c r="B10" i="7" s="1"/>
  <c r="A10" i="7"/>
  <c r="B9" i="7" a="1"/>
  <c r="B9" i="7" s="1"/>
  <c r="A9" i="7"/>
  <c r="B8" i="7" a="1"/>
  <c r="B8" i="7" s="1"/>
  <c r="A8" i="7"/>
  <c r="B7" i="7" a="1"/>
  <c r="B7" i="7" s="1"/>
  <c r="A7" i="7"/>
  <c r="B6" i="7" a="1"/>
  <c r="B6" i="7" s="1"/>
  <c r="A6" i="7"/>
  <c r="A5" i="7"/>
  <c r="A3" i="7"/>
  <c r="A1" i="7" a="1"/>
  <c r="A1" i="7" s="1"/>
  <c r="B48" i="6" a="1"/>
  <c r="B48" i="6" s="1"/>
  <c r="A48" i="6"/>
  <c r="B47" i="6" a="1"/>
  <c r="B47" i="6" s="1"/>
  <c r="A47" i="6"/>
  <c r="B46" i="6" a="1"/>
  <c r="B46" i="6" s="1"/>
  <c r="A46" i="6"/>
  <c r="B45" i="6" a="1"/>
  <c r="B45" i="6" s="1"/>
  <c r="A45" i="6"/>
  <c r="B44" i="6" a="1"/>
  <c r="B44" i="6" s="1"/>
  <c r="A44" i="6"/>
  <c r="B43" i="6" a="1"/>
  <c r="B43" i="6" s="1"/>
  <c r="A43" i="6"/>
  <c r="B42" i="6" a="1"/>
  <c r="B42" i="6" s="1"/>
  <c r="A42" i="6"/>
  <c r="B41" i="6" a="1"/>
  <c r="B41" i="6" s="1"/>
  <c r="A41" i="6"/>
  <c r="B40" i="6" a="1"/>
  <c r="B40" i="6" s="1"/>
  <c r="A40" i="6"/>
  <c r="B39" i="6" a="1"/>
  <c r="B39" i="6" s="1"/>
  <c r="A39" i="6"/>
  <c r="B38" i="6" a="1"/>
  <c r="B38" i="6" s="1"/>
  <c r="A38" i="6"/>
  <c r="B37" i="6" a="1"/>
  <c r="B37" i="6" s="1"/>
  <c r="A37" i="6"/>
  <c r="B36" i="6" a="1"/>
  <c r="B36" i="6" s="1"/>
  <c r="A36" i="6"/>
  <c r="A35" i="6"/>
  <c r="A33" i="6"/>
  <c r="A31" i="6" a="1"/>
  <c r="A31" i="6" s="1"/>
  <c r="B29" i="6" a="1"/>
  <c r="B29" i="6" s="1"/>
  <c r="A29" i="6"/>
  <c r="B28" i="6" a="1"/>
  <c r="B28" i="6" s="1"/>
  <c r="A28" i="6"/>
  <c r="B27" i="6" a="1"/>
  <c r="B27" i="6" s="1"/>
  <c r="A27" i="6"/>
  <c r="B26" i="6" a="1"/>
  <c r="B26" i="6" s="1"/>
  <c r="A26" i="6"/>
  <c r="B25" i="6" a="1"/>
  <c r="B25" i="6" s="1"/>
  <c r="A25" i="6"/>
  <c r="B24" i="6" a="1"/>
  <c r="B24" i="6" s="1"/>
  <c r="A24" i="6"/>
  <c r="B23" i="6" a="1"/>
  <c r="B23" i="6" s="1"/>
  <c r="A23" i="6"/>
  <c r="B22" i="6" a="1"/>
  <c r="B22" i="6" s="1"/>
  <c r="A22" i="6"/>
  <c r="B21" i="6" a="1"/>
  <c r="B21" i="6" s="1"/>
  <c r="A21" i="6"/>
  <c r="B20" i="6" a="1"/>
  <c r="B20" i="6" s="1"/>
  <c r="A20" i="6"/>
  <c r="B19" i="6" a="1"/>
  <c r="B19" i="6" s="1"/>
  <c r="A19" i="6"/>
  <c r="A18" i="6"/>
  <c r="B16" i="6" a="1"/>
  <c r="B16" i="6" s="1"/>
  <c r="A16" i="6"/>
  <c r="B15" i="6" a="1"/>
  <c r="B15" i="6" s="1"/>
  <c r="A15" i="6"/>
  <c r="B14" i="6" a="1"/>
  <c r="B14" i="6" s="1"/>
  <c r="A14" i="6"/>
  <c r="B13" i="6" a="1"/>
  <c r="B13" i="6" s="1"/>
  <c r="A13" i="6"/>
  <c r="B12" i="6" a="1"/>
  <c r="B12" i="6" s="1"/>
  <c r="A12" i="6"/>
  <c r="B11" i="6" a="1"/>
  <c r="B11" i="6" s="1"/>
  <c r="A11" i="6"/>
  <c r="B10" i="6" a="1"/>
  <c r="B10" i="6" s="1"/>
  <c r="A10" i="6"/>
  <c r="B9" i="6" a="1"/>
  <c r="B9" i="6" s="1"/>
  <c r="A9" i="6"/>
  <c r="B8" i="6" a="1"/>
  <c r="B8" i="6" s="1"/>
  <c r="A8" i="6"/>
  <c r="B7" i="6" a="1"/>
  <c r="B7" i="6" s="1"/>
  <c r="A7" i="6"/>
  <c r="B6" i="6" a="1"/>
  <c r="B6" i="6" s="1"/>
  <c r="A6" i="6"/>
  <c r="A5" i="6"/>
  <c r="A3" i="6"/>
  <c r="A1" i="6" a="1"/>
  <c r="A1" i="6" s="1"/>
  <c r="B48" i="5" a="1"/>
  <c r="B48" i="5" s="1"/>
  <c r="A48" i="5"/>
  <c r="B47" i="5" a="1"/>
  <c r="B47" i="5" s="1"/>
  <c r="A47" i="5"/>
  <c r="B46" i="5" a="1"/>
  <c r="B46" i="5" s="1"/>
  <c r="A46" i="5"/>
  <c r="B45" i="5" a="1"/>
  <c r="B45" i="5" s="1"/>
  <c r="A45" i="5"/>
  <c r="B44" i="5" a="1"/>
  <c r="B44" i="5" s="1"/>
  <c r="A44" i="5"/>
  <c r="B43" i="5" a="1"/>
  <c r="B43" i="5" s="1"/>
  <c r="A43" i="5"/>
  <c r="B42" i="5" a="1"/>
  <c r="B42" i="5" s="1"/>
  <c r="A42" i="5"/>
  <c r="B41" i="5" a="1"/>
  <c r="B41" i="5" s="1"/>
  <c r="A41" i="5"/>
  <c r="B40" i="5" a="1"/>
  <c r="B40" i="5" s="1"/>
  <c r="A40" i="5"/>
  <c r="B39" i="5" a="1"/>
  <c r="B39" i="5" s="1"/>
  <c r="A39" i="5"/>
  <c r="B38" i="5" a="1"/>
  <c r="B38" i="5" s="1"/>
  <c r="A38" i="5"/>
  <c r="B37" i="5" a="1"/>
  <c r="B37" i="5" s="1"/>
  <c r="A37" i="5"/>
  <c r="B36" i="5" a="1"/>
  <c r="B36" i="5" s="1"/>
  <c r="A36" i="5"/>
  <c r="A35" i="5"/>
  <c r="A33" i="5"/>
  <c r="A31" i="5" a="1"/>
  <c r="A31" i="5" s="1"/>
  <c r="B29" i="5" a="1"/>
  <c r="B29" i="5" s="1"/>
  <c r="A29" i="5"/>
  <c r="B28" i="5" a="1"/>
  <c r="B28" i="5" s="1"/>
  <c r="A28" i="5"/>
  <c r="B27" i="5" a="1"/>
  <c r="B27" i="5" s="1"/>
  <c r="A27" i="5"/>
  <c r="B26" i="5" a="1"/>
  <c r="B26" i="5" s="1"/>
  <c r="A26" i="5"/>
  <c r="B25" i="5" a="1"/>
  <c r="B25" i="5" s="1"/>
  <c r="A25" i="5"/>
  <c r="B24" i="5" a="1"/>
  <c r="B24" i="5" s="1"/>
  <c r="A24" i="5"/>
  <c r="B23" i="5" a="1"/>
  <c r="B23" i="5" s="1"/>
  <c r="A23" i="5"/>
  <c r="B22" i="5" a="1"/>
  <c r="B22" i="5" s="1"/>
  <c r="A22" i="5"/>
  <c r="B21" i="5" a="1"/>
  <c r="B21" i="5" s="1"/>
  <c r="A21" i="5"/>
  <c r="B20" i="5" a="1"/>
  <c r="B20" i="5" s="1"/>
  <c r="A20" i="5"/>
  <c r="B19" i="5" a="1"/>
  <c r="B19" i="5" s="1"/>
  <c r="A19" i="5"/>
  <c r="A18" i="5"/>
  <c r="B16" i="5" a="1"/>
  <c r="B16" i="5" s="1"/>
  <c r="A16" i="5"/>
  <c r="B15" i="5" a="1"/>
  <c r="B15" i="5" s="1"/>
  <c r="A15" i="5"/>
  <c r="B14" i="5" a="1"/>
  <c r="B14" i="5" s="1"/>
  <c r="A14" i="5"/>
  <c r="B13" i="5" a="1"/>
  <c r="B13" i="5" s="1"/>
  <c r="A13" i="5"/>
  <c r="B12" i="5" a="1"/>
  <c r="B12" i="5" s="1"/>
  <c r="A12" i="5"/>
  <c r="B11" i="5" a="1"/>
  <c r="B11" i="5" s="1"/>
  <c r="A11" i="5"/>
  <c r="B10" i="5" a="1"/>
  <c r="B10" i="5" s="1"/>
  <c r="A10" i="5"/>
  <c r="B9" i="5" a="1"/>
  <c r="B9" i="5" s="1"/>
  <c r="A9" i="5"/>
  <c r="B8" i="5" a="1"/>
  <c r="B8" i="5" s="1"/>
  <c r="A8" i="5"/>
  <c r="B7" i="5" a="1"/>
  <c r="B7" i="5" s="1"/>
  <c r="A7" i="5"/>
  <c r="B6" i="5" a="1"/>
  <c r="B6" i="5" s="1"/>
  <c r="A6" i="5"/>
  <c r="A5" i="5"/>
  <c r="A3" i="5"/>
  <c r="A1" i="5" a="1"/>
  <c r="A1" i="5" s="1"/>
  <c r="A31" i="4" a="1"/>
  <c r="A31" i="4" s="1"/>
  <c r="A5" i="4"/>
  <c r="B48" i="4" a="1"/>
  <c r="B48" i="4" s="1"/>
  <c r="B47" i="4" a="1"/>
  <c r="B47" i="4" s="1"/>
  <c r="B46" i="4" a="1"/>
  <c r="B46" i="4" s="1"/>
  <c r="B45" i="4" a="1"/>
  <c r="B45" i="4" s="1"/>
  <c r="B44" i="4" a="1"/>
  <c r="B44" i="4" s="1"/>
  <c r="B43" i="4" a="1"/>
  <c r="B43" i="4" s="1"/>
  <c r="B42" i="4" a="1"/>
  <c r="B42" i="4" s="1"/>
  <c r="B41" i="4" a="1"/>
  <c r="B41" i="4" s="1"/>
  <c r="B40" i="4" a="1"/>
  <c r="B40" i="4" s="1"/>
  <c r="B39" i="4" a="1"/>
  <c r="B39" i="4" s="1"/>
  <c r="B38" i="4" a="1"/>
  <c r="B38" i="4" s="1"/>
  <c r="B37" i="4" a="1"/>
  <c r="B37" i="4" s="1"/>
  <c r="B36" i="4" a="1"/>
  <c r="B36" i="4" s="1"/>
  <c r="B29" i="4" a="1"/>
  <c r="B29" i="4" s="1"/>
  <c r="B28" i="4" a="1"/>
  <c r="B28" i="4" s="1"/>
  <c r="B27" i="4" a="1"/>
  <c r="B27" i="4" s="1"/>
  <c r="B26" i="4" a="1"/>
  <c r="B26" i="4" s="1"/>
  <c r="B25" i="4" a="1"/>
  <c r="B25" i="4" s="1"/>
  <c r="B24" i="4" a="1"/>
  <c r="B24" i="4" s="1"/>
  <c r="B23" i="4" a="1"/>
  <c r="B23" i="4" s="1"/>
  <c r="B22" i="4" a="1"/>
  <c r="B22" i="4" s="1"/>
  <c r="B21" i="4" a="1"/>
  <c r="B21" i="4" s="1"/>
  <c r="B20" i="4" a="1"/>
  <c r="B20" i="4" s="1"/>
  <c r="B19" i="4" a="1"/>
  <c r="B19" i="4" s="1"/>
  <c r="B16" i="4" a="1"/>
  <c r="B16" i="4" s="1"/>
  <c r="A22" i="4"/>
  <c r="B15" i="4" a="1"/>
  <c r="B15" i="4" s="1"/>
  <c r="B14" i="4" a="1"/>
  <c r="B14" i="4" s="1"/>
  <c r="B13" i="4" a="1"/>
  <c r="B13" i="4" s="1"/>
  <c r="B12" i="4" a="1"/>
  <c r="B12" i="4" s="1"/>
  <c r="B11" i="4" a="1"/>
  <c r="B11" i="4" s="1"/>
  <c r="B10" i="4" a="1"/>
  <c r="B10" i="4" s="1"/>
  <c r="B9" i="4" a="1"/>
  <c r="B9" i="4" s="1"/>
  <c r="B8" i="4" a="1"/>
  <c r="B8" i="4" s="1"/>
  <c r="B7" i="4" a="1"/>
  <c r="B7" i="4" s="1"/>
  <c r="B6" i="4" a="1"/>
  <c r="B6" i="4" s="1"/>
  <c r="A12" i="4"/>
  <c r="A48" i="4"/>
  <c r="A47" i="4"/>
  <c r="A46" i="4"/>
  <c r="A45" i="4"/>
  <c r="A44" i="4"/>
  <c r="A43" i="4"/>
  <c r="A42" i="4"/>
  <c r="A41" i="4"/>
  <c r="A40" i="4"/>
  <c r="A39" i="4"/>
  <c r="A38" i="4"/>
  <c r="A37" i="4"/>
  <c r="A36" i="4"/>
  <c r="A35" i="4"/>
  <c r="A33" i="4"/>
  <c r="A29" i="4"/>
  <c r="A28" i="4"/>
  <c r="A27" i="4"/>
  <c r="A26" i="4"/>
  <c r="A25" i="4"/>
  <c r="A24" i="4"/>
  <c r="A23" i="4"/>
  <c r="A21" i="4"/>
  <c r="A20" i="4"/>
  <c r="A18" i="4"/>
  <c r="A19" i="4"/>
  <c r="A16" i="4"/>
  <c r="A15" i="4"/>
  <c r="A14" i="4"/>
  <c r="A13" i="4"/>
  <c r="A11" i="4"/>
  <c r="A10" i="4"/>
  <c r="A9" i="4"/>
  <c r="A8" i="4"/>
  <c r="A7" i="4"/>
  <c r="A6" i="4"/>
  <c r="A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<sst xmlns="http://schemas.openxmlformats.org/spreadsheetml/2006/main" count="414" uniqueCount="138">
  <si>
    <t>Specifiskas citas prasības</t>
  </si>
  <si>
    <t>VES un montāžas un apkalpes laukums</t>
  </si>
  <si>
    <t>Piebraucamais ceļš, elektrokabeļa trase</t>
  </si>
  <si>
    <t>VES un montāžas un apkalpes laukumi</t>
  </si>
  <si>
    <t>Veicamās darbības</t>
  </si>
  <si>
    <t>VES objekta nosaukums</t>
  </si>
  <si>
    <t>Troksnis</t>
  </si>
  <si>
    <t>Mirgošana</t>
  </si>
  <si>
    <t>Cits</t>
  </si>
  <si>
    <t>Citi</t>
  </si>
  <si>
    <t>Sikspārņu monitorings</t>
  </si>
  <si>
    <t>Putnu monitorings</t>
  </si>
  <si>
    <t>Latvijas vēja parki</t>
  </si>
  <si>
    <t>Citas institūcijas</t>
  </si>
  <si>
    <t>Ieteikumi normatīvo aktu labojumiem</t>
  </si>
  <si>
    <t>Paliekošā ietekme (zaudētie biotopi)</t>
  </si>
  <si>
    <t>Putnu aizsardzība/ būvniecība</t>
  </si>
  <si>
    <t>Putnu aizsardzība/ Ekspluatācija</t>
  </si>
  <si>
    <t>Biotopu saglabāšana/ būvniecība</t>
  </si>
  <si>
    <t>Sikspārņi/ ekspluatācija</t>
  </si>
  <si>
    <t>Pēc sikspārņu monitoringa</t>
  </si>
  <si>
    <t>Citu traucējumu avotu ierobežošana</t>
  </si>
  <si>
    <t>Putnu aizsardzība (eksperta atzinums)</t>
  </si>
  <si>
    <t>Sikspārņi (eksperta atzinums)</t>
  </si>
  <si>
    <t>Biotopi (eksperta atzinums)</t>
  </si>
  <si>
    <t>ĪA sugas (eksperta atzinums)</t>
  </si>
  <si>
    <t>Putnu aizsardzība rekomendācijas pēc IVN</t>
  </si>
  <si>
    <t>Biotopu aizsardzība rekomendācijas pēc IVN</t>
  </si>
  <si>
    <t>ĪA sugas rekomendācijas pēc IVN</t>
  </si>
  <si>
    <t>Troksnis pēc IVN</t>
  </si>
  <si>
    <t>Sikspārņi rekomendācijas pēc IVN</t>
  </si>
  <si>
    <r>
      <rPr>
        <sz val="10"/>
        <rFont val="Arial"/>
        <family val="2"/>
        <charset val="186"/>
      </rPr>
      <t xml:space="preserve">Putnu aizsardzības rekomendācijas un nosacījumi pēc IVN </t>
    </r>
    <r>
      <rPr>
        <b/>
        <sz val="10"/>
        <rFont val="Arial"/>
        <family val="2"/>
        <charset val="186"/>
      </rPr>
      <t>Pamatojums</t>
    </r>
  </si>
  <si>
    <r>
      <rPr>
        <sz val="10"/>
        <rFont val="Arial"/>
        <family val="2"/>
        <charset val="186"/>
      </rPr>
      <t>Biotopu aizsardzība rekomendācijas pēc IVN</t>
    </r>
    <r>
      <rPr>
        <b/>
        <sz val="10"/>
        <rFont val="Arial"/>
        <family val="2"/>
      </rPr>
      <t xml:space="preserve"> Pamatojums</t>
    </r>
  </si>
  <si>
    <r>
      <rPr>
        <sz val="10"/>
        <rFont val="Arial"/>
        <family val="2"/>
        <charset val="186"/>
      </rPr>
      <t>Putnu aizsardzība rekomendācijas pēc IVN</t>
    </r>
    <r>
      <rPr>
        <b/>
        <sz val="10"/>
        <rFont val="Arial"/>
        <family val="2"/>
      </rPr>
      <t xml:space="preserve"> Pamatojums</t>
    </r>
  </si>
  <si>
    <r>
      <rPr>
        <sz val="10"/>
        <rFont val="Arial"/>
        <family val="2"/>
      </rPr>
      <t xml:space="preserve">ĪA sugas rekomendācijas pēc IVN </t>
    </r>
    <r>
      <rPr>
        <b/>
        <sz val="10"/>
        <rFont val="Arial"/>
        <family val="2"/>
      </rPr>
      <t>Pamatojums</t>
    </r>
  </si>
  <si>
    <r>
      <rPr>
        <sz val="10"/>
        <rFont val="Arial"/>
        <family val="2"/>
      </rPr>
      <t>Biotopu aizsardzība rekomendācijas pē</t>
    </r>
    <r>
      <rPr>
        <b/>
        <sz val="10"/>
        <rFont val="Arial"/>
        <family val="2"/>
      </rPr>
      <t xml:space="preserve">c </t>
    </r>
    <r>
      <rPr>
        <sz val="10"/>
        <rFont val="Arial"/>
        <family val="2"/>
      </rPr>
      <t>IVN</t>
    </r>
    <r>
      <rPr>
        <b/>
        <sz val="10"/>
        <rFont val="Arial"/>
        <family val="2"/>
      </rPr>
      <t xml:space="preserve"> Pamatojums</t>
    </r>
  </si>
  <si>
    <t>Putnu aizsardzība (eksperta atzinums, rekomendējošie pasākumi)</t>
  </si>
  <si>
    <t>Eksperta atzinums</t>
  </si>
  <si>
    <t xml:space="preserve">Putnu aizsardzība eksperta atzinums </t>
  </si>
  <si>
    <t xml:space="preserve">Putnu aizsardzības rekomendācijas un nosacījumi pēc IVN </t>
  </si>
  <si>
    <t xml:space="preserve">Biotopi (eksperta atzinums) </t>
  </si>
  <si>
    <t xml:space="preserve">ĪA sugas (eksperta atzinums) </t>
  </si>
  <si>
    <t xml:space="preserve">Tā kā pētījumi par VES trokšņa ietekmi uz urālpūcēm ir pretrunīgi,
tad ievērojot piesardzības principu, izvēlēties pēc iespējas klusāku VES modeli, lai nodrošinātu pēc iespējas mazāku ietekmi uz pūcēm. (R) </t>
  </si>
  <si>
    <t xml:space="preserve"> kritalas ar diametru &gt;25 cm nepieciešams saglabāt un pārvietot uz blakusesošajām mežaudzēm (visos gadījumos)  (R)</t>
  </si>
  <si>
    <t>kritalas ar diametru &gt;25 cm nepieciešams saglabāt un pārvietot uz blakusesošajām mežaudzēm  (R)</t>
  </si>
  <si>
    <t>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t>
  </si>
  <si>
    <t>Nr. p.k.</t>
  </si>
  <si>
    <t>Būvniecības perioda nosacījumi/ ierobežojumi</t>
  </si>
  <si>
    <t>Ekspluatācijas perioda ierobežojumi (O (obligātie); R (rekomendējošie))</t>
  </si>
  <si>
    <t>ĪA sugas rekomendācijas pēc IVN Pamatojums</t>
  </si>
  <si>
    <t>Sikspārņu aizsardzība rekomendācijas pēc IVN Pamatojums</t>
  </si>
  <si>
    <t>D3</t>
  </si>
  <si>
    <t>Mežistrāde veicama no 1. septembra līdz 1. februārim (R); Laikā starp 1. martu un 1. augustu rekomendēts neplānot nekādus darbus, kas saistīti ar paaugstinātu trokšņa un mākslīgā apgaismojuma emisiju (R)</t>
  </si>
  <si>
    <t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t>
  </si>
  <si>
    <t>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t>
  </si>
  <si>
    <t>Kā piebraucamo ceļu ieteicams izmantot esošo meža ceļu</t>
  </si>
  <si>
    <t>Ievērot biotopu eksperta nosacījumus, ja tiek veikta papildus sugu un biotopu izpēte</t>
  </si>
  <si>
    <t>Ministru kabineta 2014.gada 7.janvāra noteikumi Nr.16: "2. Noteikumi neattiecas uz: (..) 2.8. (..) būvdarbiem, kuri saskaņoti ar vietējo pašvaldību."</t>
  </si>
  <si>
    <r>
      <rPr>
        <b/>
        <sz val="11"/>
        <color theme="1"/>
        <rFont val="Calibri"/>
        <family val="2"/>
        <scheme val="minor"/>
      </rPr>
      <t xml:space="preserve">Uzstādīt VES apturēšanas kameru sistēmas (O); Saskaņā ar pirmbūvniecības monitoringa rezultātiem izvērtēt šī brīža priekšlikumus </t>
    </r>
    <r>
      <rPr>
        <sz val="11"/>
        <color theme="1"/>
        <rFont val="Calibri"/>
        <family val="2"/>
        <charset val="186"/>
        <scheme val="minor"/>
      </rPr>
      <t>-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t>
    </r>
  </si>
  <si>
    <t>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t>
  </si>
  <si>
    <t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t>
  </si>
  <si>
    <t>Viedo risinājumu tehnoloģijas tiek izmantotas arī citur eiropā un nodrošina gan efektīvu sikspārņu aizsardzību, gan lielāku elektroenerģijas izstrādi, piemēram, https://www.fleximaus.de/?lang=ne</t>
  </si>
  <si>
    <t>D4</t>
  </si>
  <si>
    <t>Novietojuma korekcija, lai hidroloģisko izmaiņu rezultātā netiktu ietekmēti biotopi</t>
  </si>
  <si>
    <t>D8</t>
  </si>
  <si>
    <t>Lai ievērotu PVO vadlīnijās rekomendētās diennakts LDVN vērtības, īstenojami pasākumi ietekmes mazināšanai: jāizvēlas VES modeļi, kuru radītais troksnis atbilst PVO rekomendācijām, uzstādot VES ar pēc iespējas zemāku trokšņa emisijas līmeni vai aerodinamiski uzlabotiem spārniem (R)</t>
  </si>
  <si>
    <r>
      <rPr>
        <b/>
        <sz val="11"/>
        <color theme="1"/>
        <rFont val="Calibri"/>
        <family val="2"/>
        <scheme val="minor"/>
      </rPr>
      <t xml:space="preserve">Uzstādīt VES apturēšanas kameru sistēmas (O); Saskaņā ar pirmbūvniecības monitoringa rezultātiem izvērtēt šī brīža priekšlikumus </t>
    </r>
    <r>
      <rPr>
        <sz val="11"/>
        <color theme="1"/>
        <rFont val="Calibri"/>
        <family val="2"/>
        <charset val="186"/>
        <scheme val="minor"/>
      </rPr>
      <t>-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t>
    </r>
    <r>
      <rPr>
        <sz val="11"/>
        <color theme="1"/>
        <rFont val="Calibri"/>
        <family val="2"/>
        <scheme val="minor"/>
      </rPr>
      <t xml:space="preserve">; (4) “mirgošanas” efekta novēršanai uz medņu riestiem starp 1. aprīli un 15. maiju laika periodā no saullēkta līdz 4 stundām pēc saullēkta un </t>
    </r>
  </si>
  <si>
    <t>B un B' alternatīva 20.V-23.VII, 20:15-21:20; 3.V-8.VIII, 19:45-20:25; 24.V-20.VII, 20:50-21:20</t>
  </si>
  <si>
    <t>D9</t>
  </si>
  <si>
    <t>D10</t>
  </si>
  <si>
    <t>D11</t>
  </si>
  <si>
    <t>D13</t>
  </si>
  <si>
    <t>D14</t>
  </si>
  <si>
    <t>Z1</t>
  </si>
  <si>
    <t>Plānotais VES laukums atrodas meža nogabalos, kas ir jaunaudzes vai vidēja vecuma priežu un egļu audzes, daļa arī izcirtums. Ievērot noteiktos risinājumus iespējamās ietekmes uz biotopu 9080* (poligons nr. 24AP116_107) mazināšanai</t>
  </si>
  <si>
    <t>Tehnoloģiskā laukuma izbūvē vēlams izvēlēties risinājumu, kas iespējami samazina susināšanas ietekmi, risinājums bez sāngrāvjiem, maksimālā iespējamās ietekmes platība 0,7 ha  biotops 9080* (poligons nr. 24AP116_107)</t>
  </si>
  <si>
    <t xml:space="preserve"> kritalas ar diametru &gt;25 cm nepieciešams saglabāt un pārvietot uz blakusesošajām mežaudzēm (visos gadījumos)  (R) ; Jāizvairās no pievestas melnzemes izmantošanas, lai teritorijā neievestu invazīvo sugu sēklas (R)</t>
  </si>
  <si>
    <t xml:space="preserve">kritalas ar diametru &gt;25 cm nepieciešams saglabāt un pārvietot uz blakusesošajām mežaudzēm  (R) ; Būvdarbos izmantot melnzemi, kas iegūta projekta teritorijā (R) </t>
  </si>
  <si>
    <t>Z2</t>
  </si>
  <si>
    <t xml:space="preserve">Nav pieļaujams padziļināt ceļa grāvjus gar piebraucamo ceļu Purmaļu trase, lai novērtu negatīvu ietekmi uz aizsargājamiem biotopiem un sugu atradnēm (O) </t>
  </si>
  <si>
    <t>Ceļu izbūvēt ņemot vērā biotopu eksperta nosacījumus - nepadziļināt grāvjus pie piebraucamā ceļa Purmaļu trase (O)</t>
  </si>
  <si>
    <t>A un A' alternatīva (arī B un B') 1.V-11.VIII,6:35-7:20; 7.-27.IV,13.VIII-3.IX, 7:40-8.20</t>
  </si>
  <si>
    <t>Z3</t>
  </si>
  <si>
    <t xml:space="preserve">Tehnoloģiskā laukuma izbūve jāveic plānotajā vietā, reljefa paaugstinājumā; nav pieļaujami risinājumi, kas radītu susināšanas ietekmi uz biotopu 91E0* (R) </t>
  </si>
  <si>
    <t xml:space="preserve">Projektējot VES laukuma novietojumu jāņem vērā biotopa 91E0* (nr. 19KT679_33) novietojums (R) </t>
  </si>
  <si>
    <t>Z4</t>
  </si>
  <si>
    <t>Z5</t>
  </si>
  <si>
    <t xml:space="preserve">VES novietnes apkārtnē uz dienvidiem un rietumiem ir meža nogabali - kastaņbrūnās artonijas dzīvotne. Paredzama negatīva ietekme uz dzīvotnes mikroklimatu (1,1 ha) un hidroloģisko režīmu (līdz 2,6 ha). (R) </t>
  </si>
  <si>
    <t xml:space="preserve">Veidot novietni bez sāngrāvjiem rietumu un dienvidu pusē, lai iespējami samazinātu susināšanas ietekmi uz kastaņbrūnās artonijas dzīvotni (R) </t>
  </si>
  <si>
    <t xml:space="preserve">Uz austrumiem no pieslēguma esošajam ceļam atrodas biotops 91E0 Aluviāli meži (nr.24AP116_111) un vairāku ĪA sugu dzīvotnes (R) </t>
  </si>
  <si>
    <t xml:space="preserve">Nav pieļaujams padziļināt ceļa grāvi esošā ceļa austrumu pusē, veidojot pieslēgumu piebraucamajam ceļas un VES novietni (R) </t>
  </si>
  <si>
    <t>Z6</t>
  </si>
  <si>
    <t>Z9</t>
  </si>
  <si>
    <t>Dienvidu pusē Vedamurgas trasei, pie kuras plānots izbūvēt novietni, atrodas biotopi 9010* Veci vai dabiski boreāli meži un 9080* Staignāju meži . Nav pieļaujama ceļa grāvju padziļināšana, jo gar ceļu atrodas slapjie biotopi. (O)</t>
  </si>
  <si>
    <t>Nav pieļaujams padziļināt Vedamurgas trases ceļa grāvjus, novietne jāprojektē tā, lai neietekmētu hidroloģisko režīmu biotopos esošā ceļa dienvidu pusē. (O)</t>
  </si>
  <si>
    <t xml:space="preserve">VES max augstums 275 m </t>
  </si>
  <si>
    <t>A un A' alternatīva (arī B un B') 8.-24.IV,15.VIII-3.IX, 7:40-8:20,18:40-19:30</t>
  </si>
  <si>
    <t>Z10</t>
  </si>
  <si>
    <t>aptuveni 80 m attālumā uz austrumiem no novietnes konstatēts mitrumatkarīgu apstākļu meža biotops 9080* Staignāju meži (nr. 24AP116_121), uz kuru ir potenciāli iespējama būvniecības ietekme. Nav vēlams padziļināt esošā ceļa sāngrāvjus (O)</t>
  </si>
  <si>
    <t>Projektēšanas gaitā neplānojot sāngrāvjus biotopa 9080* Staignāju meži (nr. 24AP116_121) pusē (O)</t>
  </si>
  <si>
    <t>Z12</t>
  </si>
  <si>
    <t xml:space="preserve">50 m uz rietumiem atrodas aizsargājami meža biotopi 9010* Veci vai dabiski boreāli meži (18KT679_9) un 91D0* Purvainie meži (bez nr.). Ievērot ietekmi mazinous pasākumus. Nav vēlams padziļināt esošā ceļa sāngrāvjus. (R) </t>
  </si>
  <si>
    <t xml:space="preserve">Projektēšanas gaitā neplānot ceļa grāvju padziļināšanu (R) </t>
  </si>
  <si>
    <t>Z13</t>
  </si>
  <si>
    <t>Dienvidu pusē ap 100 m  no novietnes atrodas biotops 91D0* Purvaini meži (24TC182_41). Ievērot ietekmi mazinous pasākumus</t>
  </si>
  <si>
    <t>Jānodrošina, ka VES novietnes dienvidu pusē netiek veidoti sāngrāvji un netiek ietekmēts biotopa 91D0* (24TC182_41) hidroloģiskais režīms.</t>
  </si>
  <si>
    <t>Z16</t>
  </si>
  <si>
    <t>A un A' alternatīva (arī B un B') 8.-24.IV,6.-29.VII,19:05-19:40</t>
  </si>
  <si>
    <t>Z17</t>
  </si>
  <si>
    <t xml:space="preserve">Teorētiski iespējama susināšanas ietekme uz  biotopu 9080* (0,2 ha) un kastaņbrūnās artonijas dzīvotni (0,7 ha), taču šīs platības atrodas jau ceļa būvniecības un grāvja ietekmētā teritorijā (R) </t>
  </si>
  <si>
    <t xml:space="preserve">Jānodrošina, ka VES novietnes dienvidu pusē netiek veidoti grāvji, kuru dibena atzīme ir zemāka par biotopu un sugas dzīvotnes virsas atzīmi (R) </t>
  </si>
  <si>
    <t>Papildus:</t>
  </si>
  <si>
    <t>POT, Apakšstacija (1)</t>
  </si>
  <si>
    <t>Būvniecība netiek rekomendēta</t>
  </si>
  <si>
    <t>POT, Apakšstacija (2)</t>
  </si>
  <si>
    <t>Rekomendētais risinājums</t>
  </si>
  <si>
    <t>Piebraucamie ceļi, A alternatīvas būvniecībai</t>
  </si>
  <si>
    <t>Purmaļu trase</t>
  </si>
  <si>
    <t>Potenciālajā susināšanas ietekmes zonā atrodas biotopi 9010* Veci vai dabiski boreāli meži, 9080* Staignāju meži un 91E0* Aluviāli meži, kā arī ar mitriem meža biotopiem saistītu sugu dzīvotnes (kaķpēdiņu un kastaņbrūnā artonija, gludkausiņa jungermannija, kailā apaļlape un tumšbrūnā un melnsvītras cietpiepe)</t>
  </si>
  <si>
    <t>Nav pieļaujama sāngrāvju padziļināšana zem esošās atzīmes; Kabeļtrases un ceļa trases paplašinājumi, ja tādi nepieciešami, virzāmi pa ceļa ziemeļu pusi (O)</t>
  </si>
  <si>
    <t>Purmaļu trases atzars</t>
  </si>
  <si>
    <r>
      <t xml:space="preserve">Kastaņbrūnās artonijas dzīvotne un biotops 9080* </t>
    </r>
    <r>
      <rPr>
        <i/>
        <sz val="10"/>
        <color theme="1"/>
        <rFont val="Calibri"/>
        <family val="2"/>
        <scheme val="minor"/>
      </rPr>
      <t>Staignāju meži</t>
    </r>
  </si>
  <si>
    <t>Nav pieļaujama ceļa sāngrāvju padziļināšana; Kabeļtrases vēlams izvietot ceļa rietumu pusē (O)</t>
  </si>
  <si>
    <t>Aivara ceļš</t>
  </si>
  <si>
    <t>Uz rietumiem no ceļa biotops 9010* Veci vai dabiski boreāli meži un 91D0* Purvaini meži, uz tiem iespējama negatīva susināšanas ietekme attiecīgi 2 un 0,9 ha platībā</t>
  </si>
  <si>
    <t>Nav pieļaujama ceļa sāngrāvju padziļināšana, ja ceļu nepieciešams rekonstruēt, kabeļtrasēm jāizvēlas ceļa austrumu puse (O)</t>
  </si>
  <si>
    <t>Kraukļu ceļš</t>
  </si>
  <si>
    <t>Uz dienvidiem no karjera ceļa malā atrodas meža biotops 9080* Staignāju meži un aizsargājamu sugu dzīvotne (kastaņbrūnā un vīnkrāsas artonija, zaļā buksbaumija) 0,5 ha platībā</t>
  </si>
  <si>
    <t>Nav pieļaujams padziļināt ceļa sāngrāvjus aptuveni 150 m posmā gar biotopu (O)</t>
  </si>
  <si>
    <t>Jaunupes ceļš</t>
  </si>
  <si>
    <t>Ceļa dienvidu daļā tā ziemeļu pusē pieguļ biotopi 9010* Veci vai dabiski boreāli meži un 91E0* Aluviāli meži; Susināšanas ietekme potenciāli var skart biotopu 9010* un 91E0* un sugu dzīvotnes ceļa dienvidu daļā, bet šķērsojot biotopu 9010* pie Z4 novietnes, kabeļtrases ierīkošanai tiks iznīcināta daļa biotopa 9010*</t>
  </si>
  <si>
    <t>Nav pieļaujama ceļa sāngrāvju padziļināšana un ceļa paplašināšana uz ziemeļu pusi posmā, kur tas iet gar biotopiem 9010* un 91E0* (poligoni 24AP116_108, 109), savukārt pie Z4 novietnes kabeļtrases ierīkošanai jāizvēlas ceļa rietumu puse (O)</t>
  </si>
  <si>
    <t>Ķuikules ceļš</t>
  </si>
  <si>
    <t>Gar Vedamurgu gan ceļa rietumu, gan austrumu pusē atrodas biotops 91E0* Aluviāli meži</t>
  </si>
  <si>
    <t>Nav pieļaujamas darbības, kuru rezultātā notiktu papildus susināšana biotopā 91E0*, kā arī kabeļtrase jāizvieto ceļam tikai vienā pusē (vēlams - austrumu pusē) (O)</t>
  </si>
  <si>
    <t>Vedamurgas trase</t>
  </si>
  <si>
    <t>Potenciālā kabeļtrašu iznīcinātā biotopu biotops 91D0* Purvaini meži</t>
  </si>
  <si>
    <t>Kabeļtrasi izvietot ceļa pretējā pusē biotopam - no Ķuikules ceļa līdz Z8 ceļa dienvidu pusē, tālāk ceļa ziemeļu un rietumu pusē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</si>
</sst>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8" x14ac:knownFonts="1">
    <font>
      <sz val="11"/>
      <color theme="1"/>
      <name val="Calibri"/>
      <family val="2"/>
      <charset val="186"/>
      <scheme val="minor"/>
    </font>
    <font>
      <b/>
      <sz val="11"/>
      <color theme="1"/>
      <name val="Calibri"/>
      <family val="2"/>
      <charset val="186"/>
      <scheme val="minor"/>
    </font>
    <font>
      <b/>
      <sz val="10"/>
      <name val="Arial"/>
      <family val="2"/>
    </font>
    <font>
      <b/>
      <sz val="11"/>
      <color theme="1"/>
      <name val="Calibri"/>
      <family val="2"/>
      <scheme val="minor"/>
    </font>
    <font>
      <sz val="10"/>
      <name val="Arial"/>
      <family val="2"/>
      <charset val="186"/>
    </font>
    <font>
      <b/>
      <sz val="10"/>
      <name val="Arial"/>
      <family val="2"/>
      <charset val="186"/>
    </font>
    <font>
      <sz val="11"/>
      <name val="Calibri"/>
      <family val="2"/>
      <charset val="186"/>
      <scheme val="minor"/>
    </font>
    <font>
      <sz val="11"/>
      <color theme="1"/>
      <name val="Calibri"/>
      <family val="2"/>
      <scheme val="minor"/>
    </font>
    <font>
      <sz val="10"/>
      <name val="Arial"/>
      <family val="2"/>
    </font>
    <font>
      <b/>
      <sz val="12"/>
      <color theme="1"/>
      <name val="Calibri"/>
      <family val="2"/>
      <scheme val="minor"/>
    </font>
    <font>
      <sz val="12"/>
      <color theme="1"/>
      <name val="Calibri"/>
      <family val="2"/>
      <scheme val="minor"/>
    </font>
    <font>
      <b/>
      <sz val="16"/>
      <color rgb="FFFF0000"/>
      <name val="Calibri"/>
      <family val="2"/>
      <scheme val="minor"/>
    </font>
    <font>
      <b/>
      <sz val="14"/>
      <color rgb="FF0070C0"/>
      <name val="Calibri"/>
      <family val="2"/>
      <scheme val="minor"/>
    </font>
    <font>
      <b/>
      <sz val="14"/>
      <color rgb="FFCC00CC"/>
      <name val="Calibri"/>
      <family val="2"/>
      <scheme val="minor"/>
    </font>
    <font>
      <b/>
      <sz val="13"/>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19">
    <xf numFmtId="0" fontId="0" fillId="0" borderId="0" xfId="0"/>
    <xf numFmtId="0" fontId="0" fillId="0" borderId="0" xfId="0" applyAlignment="1">
      <alignment horizontal="left"/>
    </xf>
    <xf numFmtId="0" fontId="0" fillId="0" borderId="0" xfId="0" applyAlignment="1">
      <alignment horizontal="left" wrapText="1"/>
    </xf>
    <xf numFmtId="0" fontId="2" fillId="2" borderId="6"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0" fillId="0" borderId="0" xfId="0"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0" xfId="0" applyFont="1" applyFill="1" applyAlignment="1">
      <alignment horizontal="center" vertical="center"/>
    </xf>
    <xf numFmtId="0" fontId="2" fillId="2" borderId="9" xfId="0" applyFont="1" applyFill="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0" fillId="0" borderId="0" xfId="0" applyAlignment="1">
      <alignment horizontal="left" vertical="top" wrapText="1"/>
    </xf>
    <xf numFmtId="0" fontId="5" fillId="0" borderId="0" xfId="0" applyFont="1" applyAlignment="1">
      <alignment horizontal="center" vertical="center" wrapText="1"/>
    </xf>
    <xf numFmtId="0" fontId="0" fillId="0" borderId="0" xfId="0"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wrapText="1"/>
    </xf>
    <xf numFmtId="0" fontId="9" fillId="0" borderId="0" xfId="0" applyFont="1" applyAlignment="1">
      <alignment horizontal="center" vertical="center" wrapText="1"/>
    </xf>
    <xf numFmtId="0" fontId="10" fillId="0" borderId="0" xfId="0" applyFont="1"/>
    <xf numFmtId="0" fontId="9" fillId="0" borderId="5" xfId="0" applyFont="1" applyBorder="1" applyAlignment="1">
      <alignment horizontal="right" vertical="top" wrapText="1"/>
    </xf>
    <xf numFmtId="164" fontId="10" fillId="0" borderId="5" xfId="0" applyNumberFormat="1" applyFont="1" applyBorder="1" applyAlignment="1">
      <alignment horizontal="left" vertical="top" wrapText="1"/>
    </xf>
    <xf numFmtId="164" fontId="10" fillId="0" borderId="5" xfId="0" applyNumberFormat="1" applyFont="1" applyBorder="1" applyAlignment="1">
      <alignment horizontal="left" wrapText="1"/>
    </xf>
    <xf numFmtId="164" fontId="10" fillId="0" borderId="0" xfId="0" applyNumberFormat="1" applyFont="1" applyAlignment="1">
      <alignment horizontal="left" wrapText="1"/>
    </xf>
    <xf numFmtId="0" fontId="9" fillId="0" borderId="0" xfId="0" applyFont="1" applyAlignment="1">
      <alignment horizontal="right" vertical="top" wrapText="1"/>
    </xf>
    <xf numFmtId="0" fontId="10" fillId="0" borderId="0" xfId="0" applyFont="1" applyAlignment="1">
      <alignment wrapText="1"/>
    </xf>
    <xf numFmtId="164" fontId="10" fillId="0" borderId="0" xfId="0" applyNumberFormat="1" applyFont="1" applyAlignment="1">
      <alignment horizontal="left" vertical="top" wrapText="1"/>
    </xf>
    <xf numFmtId="0" fontId="2" fillId="6" borderId="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8" borderId="5" xfId="0" applyFill="1" applyBorder="1" applyAlignment="1">
      <alignment horizontal="center" vertical="center"/>
    </xf>
    <xf numFmtId="0" fontId="0" fillId="6" borderId="5" xfId="0" applyFill="1" applyBorder="1" applyAlignment="1">
      <alignment horizontal="left" vertical="top" wrapText="1"/>
    </xf>
    <xf numFmtId="0" fontId="0" fillId="6" borderId="1" xfId="0" applyFill="1" applyBorder="1" applyAlignment="1">
      <alignment horizontal="left" vertical="top" wrapText="1"/>
    </xf>
    <xf numFmtId="0" fontId="6" fillId="6" borderId="5" xfId="0" applyFont="1" applyFill="1" applyBorder="1" applyAlignment="1">
      <alignment horizontal="left" vertical="top" wrapText="1"/>
    </xf>
    <xf numFmtId="0" fontId="0" fillId="6" borderId="5" xfId="0" applyFill="1" applyBorder="1" applyAlignment="1">
      <alignment horizontal="left" vertical="top"/>
    </xf>
    <xf numFmtId="0" fontId="0" fillId="6" borderId="1" xfId="0" applyFill="1" applyBorder="1" applyAlignment="1">
      <alignment horizontal="left" vertical="top"/>
    </xf>
    <xf numFmtId="0" fontId="7" fillId="3" borderId="16" xfId="0" applyFont="1"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0" fillId="3" borderId="20" xfId="0" applyFill="1" applyBorder="1" applyAlignment="1">
      <alignment horizontal="left" vertical="top" wrapText="1"/>
    </xf>
    <xf numFmtId="0" fontId="0" fillId="6" borderId="1" xfId="0" applyFill="1" applyBorder="1" applyAlignment="1">
      <alignment horizontal="center" vertical="top"/>
    </xf>
    <xf numFmtId="0" fontId="0" fillId="3" borderId="5" xfId="0" applyFill="1" applyBorder="1" applyAlignment="1">
      <alignment horizontal="left" vertical="top"/>
    </xf>
    <xf numFmtId="0" fontId="0" fillId="6" borderId="5" xfId="0" applyFill="1" applyBorder="1" applyAlignment="1">
      <alignment horizontal="center" vertical="top"/>
    </xf>
    <xf numFmtId="0" fontId="0" fillId="6" borderId="9" xfId="0" applyFill="1" applyBorder="1" applyAlignment="1">
      <alignment horizontal="left" vertical="top"/>
    </xf>
    <xf numFmtId="0" fontId="0" fillId="9" borderId="5" xfId="0" applyFill="1" applyBorder="1" applyAlignment="1">
      <alignment horizontal="center" vertical="center"/>
    </xf>
    <xf numFmtId="0" fontId="0" fillId="0" borderId="5" xfId="0" applyBorder="1" applyAlignment="1">
      <alignment horizontal="left" vertical="top" wrapText="1"/>
    </xf>
    <xf numFmtId="0" fontId="0" fillId="0" borderId="5"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wrapText="1"/>
    </xf>
    <xf numFmtId="0" fontId="0" fillId="0" borderId="9" xfId="0" applyBorder="1" applyAlignment="1">
      <alignment horizontal="left" vertical="top"/>
    </xf>
    <xf numFmtId="0" fontId="0" fillId="0" borderId="2"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left" vertical="top"/>
    </xf>
    <xf numFmtId="0" fontId="0" fillId="0" borderId="9" xfId="0" applyBorder="1" applyAlignment="1">
      <alignment horizontal="left" vertical="top"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 fillId="6" borderId="11" xfId="0" applyFont="1" applyFill="1" applyBorder="1" applyAlignment="1">
      <alignment horizontal="center" vertical="top"/>
    </xf>
    <xf numFmtId="0" fontId="1" fillId="6"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2" fillId="6" borderId="9" xfId="0" applyFont="1" applyFill="1" applyBorder="1" applyAlignment="1">
      <alignment horizontal="center" vertical="top"/>
    </xf>
    <xf numFmtId="0" fontId="2" fillId="6" borderId="1" xfId="0" applyFont="1" applyFill="1" applyBorder="1" applyAlignment="1">
      <alignment horizontal="center" vertical="top"/>
    </xf>
    <xf numFmtId="0" fontId="2" fillId="6" borderId="2" xfId="0" applyFont="1" applyFill="1" applyBorder="1" applyAlignment="1">
      <alignment horizontal="center" vertical="top"/>
    </xf>
    <xf numFmtId="0" fontId="2" fillId="3" borderId="14" xfId="0" applyFont="1" applyFill="1" applyBorder="1" applyAlignment="1">
      <alignment horizontal="center" vertical="top"/>
    </xf>
    <xf numFmtId="0" fontId="2" fillId="3" borderId="15" xfId="0" applyFont="1" applyFill="1" applyBorder="1" applyAlignment="1">
      <alignment horizontal="center" vertical="top"/>
    </xf>
    <xf numFmtId="0" fontId="14" fillId="0" borderId="0" xfId="0" applyFont="1" applyAlignment="1">
      <alignment horizontal="left" vertical="top"/>
    </xf>
    <xf numFmtId="0" fontId="11" fillId="0" borderId="0" xfId="0" applyFont="1" applyAlignment="1">
      <alignment horizontal="right" vertical="center"/>
    </xf>
    <xf numFmtId="0" fontId="13" fillId="0" borderId="0" xfId="0" applyFont="1" applyAlignment="1">
      <alignment horizontal="center" vertical="top" wrapText="1"/>
    </xf>
    <xf numFmtId="0" fontId="12" fillId="0" borderId="0" xfId="0" applyFont="1" applyAlignment="1">
      <alignment horizontal="center" vertical="center" wrapText="1"/>
    </xf>
    <xf numFmtId="0" fontId="14" fillId="0" borderId="0" xfId="0" applyFont="1" applyAlignment="1">
      <alignment horizontal="left"/>
    </xf>
    <xf numFmtId="0" fontId="2" fillId="0" borderId="0" xfId="0" applyFont="1" applyAlignment="1">
      <alignment vertical="center"/>
    </xf>
    <xf numFmtId="0" fontId="0" fillId="3" borderId="16" xfId="0" applyFill="1" applyBorder="1" applyAlignment="1">
      <alignment horizontal="left" vertical="top"/>
    </xf>
    <xf numFmtId="0" fontId="0" fillId="3" borderId="10" xfId="0" applyFill="1" applyBorder="1" applyAlignment="1">
      <alignment horizontal="left" vertical="top"/>
    </xf>
    <xf numFmtId="0" fontId="0" fillId="10" borderId="5" xfId="0" applyFill="1" applyBorder="1" applyAlignment="1">
      <alignment vertical="center"/>
    </xf>
    <xf numFmtId="0" fontId="0" fillId="11" borderId="5" xfId="0" applyFill="1" applyBorder="1" applyAlignment="1">
      <alignment horizontal="left" vertical="top"/>
    </xf>
    <xf numFmtId="0" fontId="0" fillId="11" borderId="5" xfId="0" applyFill="1" applyBorder="1" applyAlignment="1">
      <alignment horizontal="left" vertical="top" wrapText="1"/>
    </xf>
    <xf numFmtId="0" fontId="0" fillId="11" borderId="5" xfId="0" applyFill="1" applyBorder="1" applyAlignment="1">
      <alignment horizontal="center" vertical="top"/>
    </xf>
    <xf numFmtId="0" fontId="0" fillId="0" borderId="5" xfId="0" applyBorder="1"/>
    <xf numFmtId="0" fontId="0" fillId="11" borderId="5" xfId="0" applyFill="1" applyBorder="1"/>
    <xf numFmtId="0" fontId="0" fillId="0" borderId="21" xfId="0" applyBorder="1"/>
    <xf numFmtId="0" fontId="0" fillId="0" borderId="0" xfId="0" applyAlignment="1">
      <alignment vertical="center"/>
    </xf>
    <xf numFmtId="0" fontId="0" fillId="0" borderId="22" xfId="0" applyBorder="1"/>
    <xf numFmtId="0" fontId="3" fillId="0" borderId="21" xfId="0" applyFont="1" applyBorder="1"/>
    <xf numFmtId="0" fontId="0" fillId="6" borderId="22" xfId="0" applyFill="1" applyBorder="1"/>
    <xf numFmtId="0" fontId="0" fillId="0" borderId="1" xfId="0" applyBorder="1"/>
    <xf numFmtId="0" fontId="15" fillId="0" borderId="9" xfId="0" applyFont="1" applyBorder="1" applyAlignment="1">
      <alignment horizontal="left" vertical="center"/>
    </xf>
    <xf numFmtId="0" fontId="0" fillId="0" borderId="9" xfId="0" applyBorder="1"/>
    <xf numFmtId="0" fontId="0" fillId="6" borderId="5" xfId="0" applyFill="1" applyBorder="1" applyAlignment="1">
      <alignment wrapText="1"/>
    </xf>
    <xf numFmtId="0" fontId="0" fillId="6" borderId="5" xfId="0" applyFill="1" applyBorder="1" applyAlignment="1">
      <alignment horizontal="left" vertical="center"/>
    </xf>
    <xf numFmtId="0" fontId="16" fillId="6" borderId="9" xfId="0" applyFont="1" applyFill="1" applyBorder="1" applyAlignment="1">
      <alignment horizontal="left" vertical="top" wrapText="1"/>
    </xf>
    <xf numFmtId="0" fontId="0" fillId="6" borderId="5" xfId="0" applyFill="1" applyBorder="1" applyAlignment="1">
      <alignment horizontal="left" vertical="center" wrapText="1"/>
    </xf>
    <xf numFmtId="0" fontId="0" fillId="6" borderId="5" xfId="0" applyFill="1" applyBorder="1" applyAlignment="1">
      <alignment vertical="center"/>
    </xf>
  </cellXfs>
  <cellStyles count="1">
    <cellStyle name="Parasts" xfId="0" builtinId="0"/>
  </cellStyles>
  <dxfs count="0"/>
  <tableStyles count="0" defaultTableStyle="TableStyleMedium2" defaultPivotStyle="PivotStyleLight16"/>
  <colors>
    <mruColors>
      <color rgb="FFCC00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A131"/>
  <sheetViews>
    <sheetView tabSelected="1" topLeftCell="A31" zoomScale="55" zoomScaleNormal="55" zoomScaleSheetLayoutView="85" workbookViewId="0">
      <selection activeCell="F29" sqref="F29"/>
    </sheetView>
  </sheetViews>
  <sheetFormatPr defaultRowHeight="14.25" x14ac:dyDescent="0.45"/>
  <cols>
    <col min="2" max="2" width="16.19921875" style="12" customWidth="1"/>
    <col min="3" max="3" width="25.53125" style="1" customWidth="1"/>
    <col min="4" max="4" width="29.796875" style="1" customWidth="1"/>
    <col min="5" max="5" width="31.19921875" style="1" customWidth="1"/>
    <col min="6" max="6" width="18.53125" style="1" customWidth="1"/>
    <col min="7" max="9" width="18.19921875" style="1" customWidth="1"/>
    <col min="10" max="11" width="17.19921875" style="1" customWidth="1"/>
    <col min="12" max="12" width="18.33203125" style="2" customWidth="1"/>
    <col min="13" max="13" width="14.53125" style="1" customWidth="1"/>
    <col min="14" max="19" width="16.53125" style="1" customWidth="1"/>
    <col min="20" max="22" width="14.19921875" style="1" customWidth="1"/>
    <col min="23" max="23" width="14.19921875" style="2" customWidth="1"/>
    <col min="24" max="24" width="8.796875" style="1" customWidth="1"/>
    <col min="25" max="25" width="35.53125" style="1" customWidth="1"/>
    <col min="26" max="26" width="40.796875" style="1" customWidth="1"/>
    <col min="27" max="27" width="37.19921875" style="1" customWidth="1"/>
    <col min="28" max="31" width="14.33203125" style="1" customWidth="1"/>
    <col min="32" max="32" width="27.19921875" style="1" customWidth="1"/>
    <col min="33" max="34" width="34.796875" style="1" customWidth="1"/>
    <col min="35" max="36" width="16.796875" style="2" customWidth="1"/>
    <col min="37" max="37" width="9.19921875" style="1"/>
    <col min="38" max="40" width="13.19921875" style="1" hidden="1" customWidth="1"/>
    <col min="41" max="41" width="10.796875" style="1" hidden="1" customWidth="1"/>
    <col min="42" max="43" width="19.19921875" style="1" hidden="1" customWidth="1"/>
    <col min="44" max="44" width="19.33203125" hidden="1" customWidth="1"/>
    <col min="45" max="45" width="21.796875" hidden="1" customWidth="1"/>
    <col min="46" max="46" width="24.796875" hidden="1" customWidth="1"/>
    <col min="47" max="47" width="18" hidden="1" customWidth="1"/>
    <col min="48" max="48" width="13.19921875" hidden="1" customWidth="1"/>
    <col min="49" max="49" width="18" hidden="1" customWidth="1"/>
    <col min="50" max="50" width="21.53125" hidden="1" customWidth="1"/>
    <col min="51" max="51" width="21.796875" hidden="1" customWidth="1"/>
    <col min="52" max="52" width="21.19921875" hidden="1" customWidth="1"/>
    <col min="53" max="53" width="0" hidden="1" customWidth="1"/>
  </cols>
  <sheetData>
    <row r="1" spans="1:53" s="5" customFormat="1" ht="15" customHeight="1" thickBot="1" x14ac:dyDescent="0.5">
      <c r="A1" s="78" t="s">
        <v>46</v>
      </c>
      <c r="B1" s="79" t="s">
        <v>5</v>
      </c>
      <c r="C1" s="82" t="s">
        <v>47</v>
      </c>
      <c r="D1" s="82"/>
      <c r="E1" s="82"/>
      <c r="F1" s="82"/>
      <c r="G1" s="82"/>
      <c r="H1" s="82"/>
      <c r="I1" s="82"/>
      <c r="J1" s="82"/>
      <c r="K1" s="82"/>
      <c r="L1" s="82"/>
      <c r="M1" s="82"/>
      <c r="N1" s="82"/>
      <c r="O1" s="82"/>
      <c r="P1" s="82"/>
      <c r="Q1" s="82"/>
      <c r="R1" s="82"/>
      <c r="S1" s="82"/>
      <c r="T1" s="82"/>
      <c r="U1" s="82"/>
      <c r="V1" s="82"/>
      <c r="W1" s="82"/>
      <c r="X1" s="83"/>
      <c r="Y1" s="84" t="s">
        <v>48</v>
      </c>
      <c r="Z1" s="85"/>
      <c r="AA1" s="85"/>
      <c r="AB1" s="85"/>
      <c r="AC1" s="85"/>
      <c r="AD1" s="85"/>
      <c r="AE1" s="85"/>
      <c r="AF1" s="85"/>
      <c r="AG1" s="85"/>
      <c r="AH1" s="85"/>
      <c r="AI1" s="85"/>
      <c r="AJ1" s="85"/>
      <c r="AK1" s="86"/>
      <c r="AL1" s="17" t="s">
        <v>0</v>
      </c>
      <c r="AM1" s="17"/>
      <c r="AN1" s="17"/>
      <c r="AO1" s="17"/>
      <c r="AP1" s="18"/>
      <c r="AQ1" s="19"/>
      <c r="AR1" s="16"/>
      <c r="AS1" s="16"/>
      <c r="AT1" s="16"/>
      <c r="AU1" s="16"/>
      <c r="AV1" s="16"/>
      <c r="AW1" s="16"/>
      <c r="AX1" s="16"/>
      <c r="AY1" s="16"/>
      <c r="AZ1" s="16"/>
      <c r="BA1" s="16"/>
    </row>
    <row r="2" spans="1:53" s="5" customFormat="1" x14ac:dyDescent="0.45">
      <c r="A2" s="78"/>
      <c r="B2" s="79"/>
      <c r="C2" s="87" t="s">
        <v>1</v>
      </c>
      <c r="D2" s="87"/>
      <c r="E2" s="87"/>
      <c r="F2" s="87"/>
      <c r="G2" s="87"/>
      <c r="H2" s="87"/>
      <c r="I2" s="87"/>
      <c r="J2" s="87"/>
      <c r="K2" s="87"/>
      <c r="L2" s="87"/>
      <c r="M2" s="87"/>
      <c r="N2" s="88" t="s">
        <v>2</v>
      </c>
      <c r="O2" s="87"/>
      <c r="P2" s="87"/>
      <c r="Q2" s="87"/>
      <c r="R2" s="87"/>
      <c r="S2" s="87"/>
      <c r="T2" s="87"/>
      <c r="U2" s="87"/>
      <c r="V2" s="87"/>
      <c r="W2" s="87"/>
      <c r="X2" s="89"/>
      <c r="Y2" s="90" t="s">
        <v>3</v>
      </c>
      <c r="Z2" s="90"/>
      <c r="AA2" s="90"/>
      <c r="AB2" s="90"/>
      <c r="AC2" s="90"/>
      <c r="AD2" s="90"/>
      <c r="AE2" s="90"/>
      <c r="AF2" s="90"/>
      <c r="AG2" s="90"/>
      <c r="AH2" s="90"/>
      <c r="AI2" s="90"/>
      <c r="AJ2" s="90"/>
      <c r="AK2" s="91"/>
      <c r="AL2" s="3"/>
      <c r="AM2" s="3"/>
      <c r="AN2" s="3"/>
      <c r="AO2" s="13"/>
      <c r="AP2" s="14"/>
      <c r="AQ2" s="15"/>
      <c r="AR2" s="80" t="s">
        <v>4</v>
      </c>
      <c r="AS2" s="80"/>
      <c r="AT2" s="80"/>
      <c r="AU2" s="80"/>
      <c r="AV2" s="80"/>
      <c r="AW2" s="80"/>
      <c r="AX2" s="80"/>
      <c r="AY2" s="80"/>
      <c r="AZ2" s="80"/>
      <c r="BA2" s="81"/>
    </row>
    <row r="3" spans="1:53" s="21" customFormat="1" ht="64.5" x14ac:dyDescent="0.45">
      <c r="A3" s="78"/>
      <c r="B3" s="79"/>
      <c r="C3" s="38" t="s">
        <v>38</v>
      </c>
      <c r="D3" s="39" t="s">
        <v>39</v>
      </c>
      <c r="E3" s="40" t="s">
        <v>31</v>
      </c>
      <c r="F3" s="41" t="s">
        <v>40</v>
      </c>
      <c r="G3" s="39" t="s">
        <v>27</v>
      </c>
      <c r="H3" s="40" t="s">
        <v>32</v>
      </c>
      <c r="I3" s="42" t="s">
        <v>41</v>
      </c>
      <c r="J3" s="43" t="s">
        <v>28</v>
      </c>
      <c r="K3" s="43" t="s">
        <v>49</v>
      </c>
      <c r="L3" s="41" t="s">
        <v>29</v>
      </c>
      <c r="M3" s="44" t="s">
        <v>9</v>
      </c>
      <c r="N3" s="41" t="s">
        <v>22</v>
      </c>
      <c r="O3" s="39" t="s">
        <v>26</v>
      </c>
      <c r="P3" s="40" t="s">
        <v>31</v>
      </c>
      <c r="Q3" s="41" t="s">
        <v>40</v>
      </c>
      <c r="R3" s="39" t="s">
        <v>27</v>
      </c>
      <c r="S3" s="40" t="s">
        <v>32</v>
      </c>
      <c r="T3" s="41" t="s">
        <v>25</v>
      </c>
      <c r="U3" s="39" t="s">
        <v>28</v>
      </c>
      <c r="V3" s="39" t="s">
        <v>34</v>
      </c>
      <c r="W3" s="41" t="s">
        <v>29</v>
      </c>
      <c r="X3" s="44" t="s">
        <v>9</v>
      </c>
      <c r="Y3" s="45" t="s">
        <v>36</v>
      </c>
      <c r="Z3" s="46" t="s">
        <v>26</v>
      </c>
      <c r="AA3" s="47" t="s">
        <v>33</v>
      </c>
      <c r="AB3" s="48" t="s">
        <v>24</v>
      </c>
      <c r="AC3" s="46" t="s">
        <v>27</v>
      </c>
      <c r="AD3" s="46" t="s">
        <v>35</v>
      </c>
      <c r="AE3" s="48" t="s">
        <v>25</v>
      </c>
      <c r="AF3" s="49" t="s">
        <v>23</v>
      </c>
      <c r="AG3" s="50" t="s">
        <v>30</v>
      </c>
      <c r="AH3" s="50" t="s">
        <v>50</v>
      </c>
      <c r="AI3" s="49" t="s">
        <v>6</v>
      </c>
      <c r="AJ3" s="51" t="s">
        <v>7</v>
      </c>
      <c r="AK3" s="52" t="s">
        <v>9</v>
      </c>
      <c r="AL3" s="20" t="s">
        <v>10</v>
      </c>
      <c r="AM3" s="6" t="s">
        <v>11</v>
      </c>
      <c r="AN3" s="7" t="s">
        <v>12</v>
      </c>
      <c r="AO3" s="7" t="s">
        <v>13</v>
      </c>
      <c r="AP3" s="8" t="s">
        <v>14</v>
      </c>
      <c r="AQ3" s="9" t="s">
        <v>15</v>
      </c>
      <c r="AR3" s="10" t="s">
        <v>16</v>
      </c>
      <c r="AS3" s="11" t="s">
        <v>17</v>
      </c>
      <c r="AT3" s="11" t="s">
        <v>18</v>
      </c>
      <c r="AU3" s="11" t="s">
        <v>19</v>
      </c>
      <c r="AV3" s="11" t="s">
        <v>10</v>
      </c>
      <c r="AW3" s="11" t="s">
        <v>20</v>
      </c>
      <c r="AX3" s="11" t="s">
        <v>14</v>
      </c>
      <c r="AY3" s="11" t="s">
        <v>21</v>
      </c>
      <c r="AZ3" s="11" t="s">
        <v>0</v>
      </c>
      <c r="BA3" s="11" t="s">
        <v>8</v>
      </c>
    </row>
    <row r="4" spans="1:53" ht="78" customHeight="1" x14ac:dyDescent="0.45">
      <c r="A4" s="4">
        <v>1</v>
      </c>
      <c r="B4" s="53" t="s">
        <v>51</v>
      </c>
      <c r="C4" s="54" t="s">
        <v>52</v>
      </c>
      <c r="D4" s="54" t="s">
        <v>53</v>
      </c>
      <c r="E4" s="54" t="s">
        <v>54</v>
      </c>
      <c r="F4" s="55"/>
      <c r="G4" s="55"/>
      <c r="H4" s="55"/>
      <c r="I4" s="56" t="s">
        <v>43</v>
      </c>
      <c r="J4" s="56" t="s">
        <v>44</v>
      </c>
      <c r="K4" s="54" t="s">
        <v>37</v>
      </c>
      <c r="L4" s="55"/>
      <c r="M4" s="57"/>
      <c r="N4" s="57"/>
      <c r="O4" s="57"/>
      <c r="P4" s="57"/>
      <c r="Q4" s="54" t="s">
        <v>55</v>
      </c>
      <c r="R4" s="54" t="s">
        <v>56</v>
      </c>
      <c r="S4" s="54" t="s">
        <v>37</v>
      </c>
      <c r="T4" s="57"/>
      <c r="U4" s="57"/>
      <c r="V4" s="57"/>
      <c r="W4" s="55" t="s">
        <v>57</v>
      </c>
      <c r="X4" s="58"/>
      <c r="Y4" s="59" t="s">
        <v>58</v>
      </c>
      <c r="Z4" s="60" t="s">
        <v>59</v>
      </c>
      <c r="AA4" s="61" t="s">
        <v>42</v>
      </c>
      <c r="AB4" s="60"/>
      <c r="AC4" s="60"/>
      <c r="AD4" s="60"/>
      <c r="AE4" s="60"/>
      <c r="AF4" s="60" t="s">
        <v>45</v>
      </c>
      <c r="AG4" s="60" t="s">
        <v>60</v>
      </c>
      <c r="AH4" s="60" t="s">
        <v>61</v>
      </c>
      <c r="AI4" s="60"/>
      <c r="AJ4" s="62"/>
      <c r="AK4" s="63"/>
      <c r="AL4" s="72"/>
      <c r="AM4" s="69"/>
      <c r="AN4" s="69"/>
      <c r="AO4" s="70"/>
      <c r="AP4" s="71"/>
      <c r="AQ4" s="73"/>
      <c r="AR4" s="74"/>
      <c r="AS4" s="75"/>
      <c r="AT4" s="75"/>
      <c r="AU4" s="75"/>
      <c r="AV4" s="75"/>
      <c r="AW4" s="75"/>
      <c r="AX4" s="75"/>
      <c r="AY4" s="75"/>
      <c r="AZ4" s="75"/>
      <c r="BA4" s="75"/>
    </row>
    <row r="5" spans="1:53" ht="409.45" customHeight="1" x14ac:dyDescent="0.45">
      <c r="A5" s="4">
        <v>2</v>
      </c>
      <c r="B5" s="53" t="s">
        <v>62</v>
      </c>
      <c r="C5" s="54" t="s">
        <v>52</v>
      </c>
      <c r="D5" s="54" t="s">
        <v>53</v>
      </c>
      <c r="E5" s="54" t="s">
        <v>54</v>
      </c>
      <c r="F5" s="58"/>
      <c r="G5" s="58"/>
      <c r="H5" s="58"/>
      <c r="I5" s="56" t="s">
        <v>43</v>
      </c>
      <c r="J5" s="56" t="s">
        <v>44</v>
      </c>
      <c r="K5" s="54" t="s">
        <v>37</v>
      </c>
      <c r="L5" s="55"/>
      <c r="M5" s="54" t="s">
        <v>63</v>
      </c>
      <c r="N5" s="54"/>
      <c r="O5" s="54"/>
      <c r="P5" s="54"/>
      <c r="Q5" s="64"/>
      <c r="R5" s="57"/>
      <c r="S5" s="57"/>
      <c r="T5" s="57"/>
      <c r="U5" s="57"/>
      <c r="V5" s="57"/>
      <c r="W5" s="55" t="s">
        <v>57</v>
      </c>
      <c r="X5" s="58"/>
      <c r="Y5" s="59" t="s">
        <v>58</v>
      </c>
      <c r="Z5" s="60" t="s">
        <v>59</v>
      </c>
      <c r="AA5" s="61" t="s">
        <v>42</v>
      </c>
      <c r="AB5" s="65"/>
      <c r="AC5" s="65"/>
      <c r="AD5" s="65"/>
      <c r="AE5" s="65"/>
      <c r="AF5" s="60" t="s">
        <v>45</v>
      </c>
      <c r="AG5" s="60" t="s">
        <v>60</v>
      </c>
      <c r="AH5" s="60" t="s">
        <v>61</v>
      </c>
      <c r="AI5" s="65"/>
      <c r="AJ5" s="62"/>
      <c r="AK5" s="63"/>
      <c r="AL5" s="76"/>
      <c r="AM5" s="70"/>
      <c r="AN5" s="70"/>
      <c r="AO5" s="70"/>
      <c r="AP5" s="71"/>
      <c r="AQ5" s="73"/>
      <c r="AR5" s="74"/>
      <c r="AS5" s="75"/>
      <c r="AT5" s="75"/>
      <c r="AU5" s="75"/>
      <c r="AV5" s="75"/>
      <c r="AW5" s="75"/>
      <c r="AX5" s="75"/>
      <c r="AY5" s="75"/>
      <c r="AZ5" s="75"/>
      <c r="BA5" s="75"/>
    </row>
    <row r="6" spans="1:53" ht="256.5" x14ac:dyDescent="0.45">
      <c r="A6" s="4">
        <v>3</v>
      </c>
      <c r="B6" s="53" t="s">
        <v>64</v>
      </c>
      <c r="C6" s="54" t="s">
        <v>52</v>
      </c>
      <c r="D6" s="54" t="s">
        <v>53</v>
      </c>
      <c r="E6" s="54" t="s">
        <v>54</v>
      </c>
      <c r="F6" s="58"/>
      <c r="G6" s="58"/>
      <c r="H6" s="58"/>
      <c r="I6" s="56" t="s">
        <v>43</v>
      </c>
      <c r="J6" s="56" t="s">
        <v>44</v>
      </c>
      <c r="K6" s="54" t="s">
        <v>37</v>
      </c>
      <c r="L6" s="55" t="s">
        <v>65</v>
      </c>
      <c r="M6" s="66"/>
      <c r="N6" s="67"/>
      <c r="O6" s="57"/>
      <c r="P6" s="57"/>
      <c r="Q6" s="64"/>
      <c r="R6" s="57"/>
      <c r="S6" s="57"/>
      <c r="T6" s="57"/>
      <c r="U6" s="57"/>
      <c r="V6" s="57"/>
      <c r="W6" s="55" t="s">
        <v>57</v>
      </c>
      <c r="X6" s="58"/>
      <c r="Y6" s="59" t="s">
        <v>66</v>
      </c>
      <c r="Z6" s="60" t="s">
        <v>59</v>
      </c>
      <c r="AA6" s="61" t="s">
        <v>42</v>
      </c>
      <c r="AB6" s="60"/>
      <c r="AC6" s="60"/>
      <c r="AD6" s="60"/>
      <c r="AE6" s="60"/>
      <c r="AF6" s="60" t="s">
        <v>45</v>
      </c>
      <c r="AG6" s="60" t="s">
        <v>60</v>
      </c>
      <c r="AH6" s="60" t="s">
        <v>61</v>
      </c>
      <c r="AI6" s="60"/>
      <c r="AJ6" s="61" t="s">
        <v>67</v>
      </c>
      <c r="AK6" s="63"/>
      <c r="AL6" s="73"/>
      <c r="AM6" s="73"/>
      <c r="AN6" s="70"/>
      <c r="AO6" s="70"/>
      <c r="AP6" s="71"/>
      <c r="AQ6" s="73"/>
      <c r="AR6" s="74"/>
      <c r="AS6" s="75"/>
      <c r="AT6" s="75"/>
      <c r="AU6" s="75"/>
      <c r="AV6" s="75"/>
      <c r="AW6" s="75"/>
      <c r="AX6" s="75"/>
      <c r="AY6" s="75"/>
      <c r="AZ6" s="75"/>
      <c r="BA6" s="75"/>
    </row>
    <row r="7" spans="1:53" ht="256.5" x14ac:dyDescent="0.45">
      <c r="A7" s="4">
        <v>4</v>
      </c>
      <c r="B7" s="53" t="s">
        <v>68</v>
      </c>
      <c r="C7" s="54" t="s">
        <v>52</v>
      </c>
      <c r="D7" s="54" t="s">
        <v>53</v>
      </c>
      <c r="E7" s="54" t="s">
        <v>54</v>
      </c>
      <c r="F7" s="55"/>
      <c r="G7" s="55"/>
      <c r="H7" s="55"/>
      <c r="I7" s="56" t="s">
        <v>43</v>
      </c>
      <c r="J7" s="56" t="s">
        <v>44</v>
      </c>
      <c r="K7" s="54" t="s">
        <v>37</v>
      </c>
      <c r="L7" s="55"/>
      <c r="M7" s="58"/>
      <c r="N7" s="57"/>
      <c r="O7" s="57"/>
      <c r="P7" s="57"/>
      <c r="Q7" s="64"/>
      <c r="R7" s="57"/>
      <c r="S7" s="57"/>
      <c r="T7" s="57"/>
      <c r="U7" s="57"/>
      <c r="V7" s="57"/>
      <c r="W7" s="55" t="s">
        <v>57</v>
      </c>
      <c r="X7" s="58"/>
      <c r="Y7" s="59" t="s">
        <v>58</v>
      </c>
      <c r="Z7" s="60" t="s">
        <v>59</v>
      </c>
      <c r="AA7" s="61" t="s">
        <v>42</v>
      </c>
      <c r="AB7" s="60"/>
      <c r="AC7" s="60"/>
      <c r="AD7" s="60"/>
      <c r="AE7" s="60"/>
      <c r="AF7" s="60" t="s">
        <v>45</v>
      </c>
      <c r="AG7" s="60" t="s">
        <v>60</v>
      </c>
      <c r="AH7" s="60" t="s">
        <v>61</v>
      </c>
      <c r="AI7" s="60"/>
      <c r="AJ7" s="62"/>
      <c r="AK7" s="63"/>
      <c r="AL7" s="76"/>
      <c r="AM7" s="70"/>
      <c r="AN7" s="70"/>
      <c r="AO7" s="70"/>
      <c r="AP7" s="71"/>
      <c r="AQ7" s="73"/>
      <c r="AR7" s="74"/>
      <c r="AS7" s="75"/>
      <c r="AT7" s="75"/>
      <c r="AU7" s="75"/>
      <c r="AV7" s="75"/>
      <c r="AW7" s="75"/>
      <c r="AX7" s="75"/>
      <c r="AY7" s="75"/>
      <c r="AZ7" s="75"/>
      <c r="BA7" s="75"/>
    </row>
    <row r="8" spans="1:53" ht="256.5" x14ac:dyDescent="0.45">
      <c r="A8" s="4">
        <v>5</v>
      </c>
      <c r="B8" s="53" t="s">
        <v>69</v>
      </c>
      <c r="C8" s="54" t="s">
        <v>52</v>
      </c>
      <c r="D8" s="54" t="s">
        <v>53</v>
      </c>
      <c r="E8" s="54" t="s">
        <v>54</v>
      </c>
      <c r="F8" s="58"/>
      <c r="G8" s="58"/>
      <c r="H8" s="58"/>
      <c r="I8" s="56" t="s">
        <v>43</v>
      </c>
      <c r="J8" s="56" t="s">
        <v>44</v>
      </c>
      <c r="K8" s="54" t="s">
        <v>37</v>
      </c>
      <c r="L8" s="55"/>
      <c r="M8" s="54"/>
      <c r="N8" s="54"/>
      <c r="O8" s="54"/>
      <c r="P8" s="54"/>
      <c r="Q8" s="64"/>
      <c r="R8" s="57"/>
      <c r="S8" s="57"/>
      <c r="T8" s="57"/>
      <c r="U8" s="57"/>
      <c r="V8" s="57"/>
      <c r="W8" s="55" t="s">
        <v>57</v>
      </c>
      <c r="X8" s="58"/>
      <c r="Y8" s="59" t="s">
        <v>58</v>
      </c>
      <c r="Z8" s="60" t="s">
        <v>59</v>
      </c>
      <c r="AA8" s="61" t="s">
        <v>42</v>
      </c>
      <c r="AB8" s="60"/>
      <c r="AC8" s="60"/>
      <c r="AD8" s="60"/>
      <c r="AE8" s="60"/>
      <c r="AF8" s="60" t="s">
        <v>45</v>
      </c>
      <c r="AG8" s="60" t="s">
        <v>60</v>
      </c>
      <c r="AH8" s="60" t="s">
        <v>61</v>
      </c>
      <c r="AI8" s="60"/>
      <c r="AJ8" s="62"/>
      <c r="AK8" s="63"/>
      <c r="AL8" s="76"/>
      <c r="AM8" s="69"/>
      <c r="AN8" s="70"/>
      <c r="AO8" s="70"/>
      <c r="AP8" s="71"/>
      <c r="AQ8" s="73"/>
      <c r="AR8" s="74"/>
      <c r="AS8" s="75"/>
      <c r="AT8" s="75"/>
      <c r="AU8" s="75"/>
      <c r="AV8" s="75"/>
      <c r="AW8" s="75"/>
      <c r="AX8" s="75"/>
      <c r="AY8" s="75"/>
      <c r="AZ8" s="75"/>
      <c r="BA8" s="75"/>
    </row>
    <row r="9" spans="1:53" ht="256.5" x14ac:dyDescent="0.45">
      <c r="A9" s="4">
        <v>6</v>
      </c>
      <c r="B9" s="53" t="s">
        <v>70</v>
      </c>
      <c r="C9" s="54" t="s">
        <v>52</v>
      </c>
      <c r="D9" s="54" t="s">
        <v>53</v>
      </c>
      <c r="E9" s="54" t="s">
        <v>54</v>
      </c>
      <c r="F9" s="58"/>
      <c r="G9" s="58"/>
      <c r="H9" s="58"/>
      <c r="I9" s="56" t="s">
        <v>43</v>
      </c>
      <c r="J9" s="56" t="s">
        <v>44</v>
      </c>
      <c r="K9" s="54" t="s">
        <v>37</v>
      </c>
      <c r="L9" s="55"/>
      <c r="M9" s="57"/>
      <c r="N9" s="57"/>
      <c r="O9" s="57"/>
      <c r="P9" s="57"/>
      <c r="Q9" s="64"/>
      <c r="R9" s="57"/>
      <c r="S9" s="57"/>
      <c r="T9" s="57"/>
      <c r="U9" s="57"/>
      <c r="V9" s="57"/>
      <c r="W9" s="55" t="s">
        <v>57</v>
      </c>
      <c r="X9" s="58"/>
      <c r="Y9" s="59" t="s">
        <v>58</v>
      </c>
      <c r="Z9" s="60" t="s">
        <v>59</v>
      </c>
      <c r="AA9" s="61" t="s">
        <v>42</v>
      </c>
      <c r="AB9" s="60"/>
      <c r="AC9" s="60"/>
      <c r="AD9" s="60"/>
      <c r="AE9" s="60"/>
      <c r="AF9" s="60" t="s">
        <v>45</v>
      </c>
      <c r="AG9" s="60" t="s">
        <v>60</v>
      </c>
      <c r="AH9" s="60" t="s">
        <v>61</v>
      </c>
      <c r="AI9" s="60"/>
      <c r="AJ9" s="62"/>
      <c r="AK9" s="63"/>
      <c r="AL9" s="76"/>
      <c r="AM9" s="69"/>
      <c r="AN9" s="70"/>
      <c r="AO9" s="70"/>
      <c r="AP9" s="71"/>
      <c r="AQ9" s="73"/>
      <c r="AR9" s="74"/>
      <c r="AS9" s="75"/>
      <c r="AT9" s="75"/>
      <c r="AU9" s="75"/>
      <c r="AV9" s="75"/>
      <c r="AW9" s="75"/>
      <c r="AX9" s="75"/>
      <c r="AY9" s="75"/>
      <c r="AZ9" s="75"/>
      <c r="BA9" s="75"/>
    </row>
    <row r="10" spans="1:53" ht="256.5" x14ac:dyDescent="0.45">
      <c r="A10" s="4">
        <v>7</v>
      </c>
      <c r="B10" s="53" t="s">
        <v>71</v>
      </c>
      <c r="C10" s="54" t="s">
        <v>52</v>
      </c>
      <c r="D10" s="54" t="s">
        <v>53</v>
      </c>
      <c r="E10" s="54" t="s">
        <v>54</v>
      </c>
      <c r="F10" s="58"/>
      <c r="G10" s="58"/>
      <c r="H10" s="58"/>
      <c r="I10" s="56" t="s">
        <v>43</v>
      </c>
      <c r="J10" s="56" t="s">
        <v>44</v>
      </c>
      <c r="K10" s="54" t="s">
        <v>37</v>
      </c>
      <c r="L10" s="55"/>
      <c r="M10" s="57"/>
      <c r="N10" s="57"/>
      <c r="O10" s="57"/>
      <c r="P10" s="57"/>
      <c r="Q10" s="64"/>
      <c r="R10" s="57"/>
      <c r="S10" s="57"/>
      <c r="T10" s="57"/>
      <c r="U10" s="57"/>
      <c r="V10" s="57"/>
      <c r="W10" s="55" t="s">
        <v>57</v>
      </c>
      <c r="X10" s="58"/>
      <c r="Y10" s="59" t="s">
        <v>58</v>
      </c>
      <c r="Z10" s="60" t="s">
        <v>59</v>
      </c>
      <c r="AA10" s="61" t="s">
        <v>42</v>
      </c>
      <c r="AB10" s="60"/>
      <c r="AC10" s="60"/>
      <c r="AD10" s="60"/>
      <c r="AE10" s="60"/>
      <c r="AF10" s="60" t="s">
        <v>45</v>
      </c>
      <c r="AG10" s="60" t="s">
        <v>60</v>
      </c>
      <c r="AH10" s="60" t="s">
        <v>61</v>
      </c>
      <c r="AI10" s="60"/>
      <c r="AJ10" s="62"/>
      <c r="AK10" s="63"/>
      <c r="AL10" s="76"/>
      <c r="AM10" s="70"/>
      <c r="AN10" s="70"/>
      <c r="AO10" s="70"/>
      <c r="AP10" s="71"/>
      <c r="AQ10" s="73"/>
      <c r="AR10" s="74"/>
      <c r="AS10" s="75"/>
      <c r="AT10" s="75"/>
      <c r="AU10" s="75"/>
      <c r="AV10" s="75"/>
      <c r="AW10" s="75"/>
      <c r="AX10" s="75"/>
      <c r="AY10" s="75"/>
      <c r="AZ10" s="75"/>
      <c r="BA10" s="75"/>
    </row>
    <row r="11" spans="1:53" ht="256.5" x14ac:dyDescent="0.45">
      <c r="A11" s="4">
        <v>8</v>
      </c>
      <c r="B11" s="53" t="s">
        <v>72</v>
      </c>
      <c r="C11" s="54" t="s">
        <v>52</v>
      </c>
      <c r="D11" s="54" t="s">
        <v>53</v>
      </c>
      <c r="E11" s="54" t="s">
        <v>54</v>
      </c>
      <c r="F11" s="55"/>
      <c r="G11" s="55"/>
      <c r="H11" s="55"/>
      <c r="I11" s="56" t="s">
        <v>43</v>
      </c>
      <c r="J11" s="56" t="s">
        <v>44</v>
      </c>
      <c r="K11" s="54" t="s">
        <v>37</v>
      </c>
      <c r="L11" s="55"/>
      <c r="M11" s="57"/>
      <c r="N11" s="57"/>
      <c r="O11" s="57"/>
      <c r="P11" s="57"/>
      <c r="Q11" s="64"/>
      <c r="R11" s="57"/>
      <c r="S11" s="57"/>
      <c r="T11" s="57"/>
      <c r="U11" s="57"/>
      <c r="V11" s="57"/>
      <c r="W11" s="55" t="s">
        <v>57</v>
      </c>
      <c r="X11" s="58"/>
      <c r="Y11" s="59" t="s">
        <v>58</v>
      </c>
      <c r="Z11" s="60" t="s">
        <v>59</v>
      </c>
      <c r="AA11" s="61" t="s">
        <v>42</v>
      </c>
      <c r="AB11" s="60"/>
      <c r="AC11" s="60"/>
      <c r="AD11" s="60"/>
      <c r="AE11" s="60"/>
      <c r="AF11" s="60" t="s">
        <v>45</v>
      </c>
      <c r="AG11" s="60" t="s">
        <v>60</v>
      </c>
      <c r="AH11" s="60" t="s">
        <v>61</v>
      </c>
      <c r="AI11" s="60"/>
      <c r="AJ11" s="62"/>
      <c r="AK11" s="63"/>
      <c r="AL11" s="76"/>
      <c r="AM11" s="69"/>
      <c r="AN11" s="70"/>
      <c r="AO11" s="70"/>
      <c r="AP11" s="71"/>
      <c r="AQ11" s="73"/>
      <c r="AR11" s="74"/>
      <c r="AS11" s="75"/>
      <c r="AT11" s="75"/>
      <c r="AU11" s="75"/>
      <c r="AV11" s="75"/>
      <c r="AW11" s="75"/>
      <c r="AX11" s="75"/>
      <c r="AY11" s="75"/>
      <c r="AZ11" s="75"/>
      <c r="BA11" s="75"/>
    </row>
    <row r="12" spans="1:53" ht="256.5" x14ac:dyDescent="0.45">
      <c r="A12" s="4">
        <v>9</v>
      </c>
      <c r="B12" s="68" t="s">
        <v>73</v>
      </c>
      <c r="C12" s="54" t="s">
        <v>52</v>
      </c>
      <c r="D12" s="54" t="s">
        <v>53</v>
      </c>
      <c r="E12" s="54" t="s">
        <v>54</v>
      </c>
      <c r="F12" s="55" t="s">
        <v>74</v>
      </c>
      <c r="G12" s="55" t="s">
        <v>75</v>
      </c>
      <c r="H12" s="55" t="s">
        <v>37</v>
      </c>
      <c r="I12" s="56" t="s">
        <v>76</v>
      </c>
      <c r="J12" s="56" t="s">
        <v>77</v>
      </c>
      <c r="K12" s="54" t="s">
        <v>37</v>
      </c>
      <c r="L12" s="55"/>
      <c r="M12" s="54"/>
      <c r="N12" s="54"/>
      <c r="O12" s="54"/>
      <c r="P12" s="54"/>
      <c r="Q12" s="64"/>
      <c r="R12" s="57"/>
      <c r="S12" s="57"/>
      <c r="T12" s="57"/>
      <c r="U12" s="57"/>
      <c r="V12" s="57"/>
      <c r="W12" s="55" t="s">
        <v>57</v>
      </c>
      <c r="X12" s="58"/>
      <c r="Y12" s="59" t="s">
        <v>58</v>
      </c>
      <c r="Z12" s="60" t="s">
        <v>59</v>
      </c>
      <c r="AA12" s="61" t="s">
        <v>42</v>
      </c>
      <c r="AB12" s="60"/>
      <c r="AC12" s="60"/>
      <c r="AD12" s="60"/>
      <c r="AE12" s="60"/>
      <c r="AF12" s="60" t="s">
        <v>45</v>
      </c>
      <c r="AG12" s="60" t="s">
        <v>60</v>
      </c>
      <c r="AH12" s="60" t="s">
        <v>61</v>
      </c>
      <c r="AI12" s="60"/>
      <c r="AJ12" s="62"/>
      <c r="AK12" s="63"/>
      <c r="AL12" s="76"/>
      <c r="AM12" s="69"/>
      <c r="AN12" s="70"/>
      <c r="AO12" s="70"/>
      <c r="AP12" s="71"/>
      <c r="AQ12" s="73"/>
      <c r="AR12" s="74"/>
      <c r="AS12" s="75"/>
      <c r="AT12" s="75"/>
      <c r="AU12" s="75"/>
      <c r="AV12" s="75"/>
      <c r="AW12" s="75"/>
      <c r="AX12" s="75"/>
      <c r="AY12" s="75"/>
      <c r="AZ12" s="75"/>
      <c r="BA12" s="75"/>
    </row>
    <row r="13" spans="1:53" ht="256.5" x14ac:dyDescent="0.45">
      <c r="A13" s="4">
        <v>10</v>
      </c>
      <c r="B13" s="68" t="s">
        <v>78</v>
      </c>
      <c r="C13" s="54" t="s">
        <v>52</v>
      </c>
      <c r="D13" s="54" t="s">
        <v>53</v>
      </c>
      <c r="E13" s="54" t="s">
        <v>54</v>
      </c>
      <c r="F13" s="55"/>
      <c r="G13" s="55"/>
      <c r="H13" s="55"/>
      <c r="I13" s="56" t="s">
        <v>76</v>
      </c>
      <c r="J13" s="56" t="s">
        <v>77</v>
      </c>
      <c r="K13" s="54" t="s">
        <v>37</v>
      </c>
      <c r="L13" s="55"/>
      <c r="M13" s="54"/>
      <c r="N13" s="54"/>
      <c r="O13" s="54"/>
      <c r="P13" s="54"/>
      <c r="Q13" s="55" t="s">
        <v>79</v>
      </c>
      <c r="R13" s="54" t="s">
        <v>80</v>
      </c>
      <c r="S13" s="57" t="s">
        <v>37</v>
      </c>
      <c r="T13" s="57"/>
      <c r="U13" s="57"/>
      <c r="V13" s="57"/>
      <c r="W13" s="55" t="s">
        <v>57</v>
      </c>
      <c r="X13" s="58"/>
      <c r="Y13" s="59" t="s">
        <v>58</v>
      </c>
      <c r="Z13" s="60" t="s">
        <v>59</v>
      </c>
      <c r="AA13" s="61" t="s">
        <v>42</v>
      </c>
      <c r="AB13" s="60"/>
      <c r="AC13" s="60"/>
      <c r="AD13" s="60"/>
      <c r="AE13" s="60"/>
      <c r="AF13" s="60" t="s">
        <v>45</v>
      </c>
      <c r="AG13" s="60" t="s">
        <v>60</v>
      </c>
      <c r="AH13" s="60" t="s">
        <v>61</v>
      </c>
      <c r="AI13" s="60"/>
      <c r="AJ13" s="61" t="s">
        <v>81</v>
      </c>
      <c r="AK13" s="63"/>
      <c r="AL13" s="76"/>
      <c r="AM13" s="69"/>
      <c r="AN13" s="70"/>
      <c r="AO13" s="70"/>
      <c r="AP13" s="71"/>
      <c r="AQ13" s="73"/>
      <c r="AR13" s="74"/>
      <c r="AS13" s="75"/>
      <c r="AT13" s="75"/>
      <c r="AU13" s="75"/>
      <c r="AV13" s="75"/>
      <c r="AW13" s="75"/>
      <c r="AX13" s="75"/>
      <c r="AY13" s="75"/>
      <c r="AZ13" s="75"/>
      <c r="BA13" s="75"/>
    </row>
    <row r="14" spans="1:53" ht="256.5" x14ac:dyDescent="0.45">
      <c r="A14" s="4">
        <v>11</v>
      </c>
      <c r="B14" s="68" t="s">
        <v>82</v>
      </c>
      <c r="C14" s="54" t="s">
        <v>52</v>
      </c>
      <c r="D14" s="54" t="s">
        <v>53</v>
      </c>
      <c r="E14" s="54" t="s">
        <v>54</v>
      </c>
      <c r="F14" s="55" t="s">
        <v>83</v>
      </c>
      <c r="G14" s="55" t="s">
        <v>84</v>
      </c>
      <c r="H14" s="55" t="s">
        <v>37</v>
      </c>
      <c r="I14" s="56" t="s">
        <v>76</v>
      </c>
      <c r="J14" s="56" t="s">
        <v>77</v>
      </c>
      <c r="K14" s="54" t="s">
        <v>37</v>
      </c>
      <c r="L14" s="55"/>
      <c r="M14" s="57"/>
      <c r="N14" s="57"/>
      <c r="O14" s="57"/>
      <c r="P14" s="57"/>
      <c r="Q14" s="64"/>
      <c r="R14" s="57"/>
      <c r="S14" s="57"/>
      <c r="T14" s="57"/>
      <c r="U14" s="57"/>
      <c r="V14" s="57"/>
      <c r="W14" s="55" t="s">
        <v>57</v>
      </c>
      <c r="X14" s="58"/>
      <c r="Y14" s="59" t="s">
        <v>58</v>
      </c>
      <c r="Z14" s="60" t="s">
        <v>59</v>
      </c>
      <c r="AA14" s="61" t="s">
        <v>42</v>
      </c>
      <c r="AB14" s="60"/>
      <c r="AC14" s="60"/>
      <c r="AD14" s="60"/>
      <c r="AE14" s="60"/>
      <c r="AF14" s="60" t="s">
        <v>45</v>
      </c>
      <c r="AG14" s="60" t="s">
        <v>60</v>
      </c>
      <c r="AH14" s="60" t="s">
        <v>61</v>
      </c>
      <c r="AI14" s="60"/>
      <c r="AJ14" s="62"/>
      <c r="AK14" s="63"/>
      <c r="AL14" s="76"/>
      <c r="AM14" s="69"/>
      <c r="AN14" s="70"/>
      <c r="AO14" s="70"/>
      <c r="AP14" s="71"/>
      <c r="AQ14" s="73"/>
      <c r="AR14" s="74"/>
      <c r="AS14" s="75"/>
      <c r="AT14" s="75"/>
      <c r="AU14" s="75"/>
      <c r="AV14" s="75"/>
      <c r="AW14" s="75"/>
      <c r="AX14" s="75"/>
      <c r="AY14" s="75"/>
      <c r="AZ14" s="75"/>
      <c r="BA14" s="75"/>
    </row>
    <row r="15" spans="1:53" ht="256.5" x14ac:dyDescent="0.45">
      <c r="A15" s="4">
        <v>12</v>
      </c>
      <c r="B15" s="68" t="s">
        <v>85</v>
      </c>
      <c r="C15" s="54" t="s">
        <v>52</v>
      </c>
      <c r="D15" s="54" t="s">
        <v>53</v>
      </c>
      <c r="E15" s="54" t="s">
        <v>54</v>
      </c>
      <c r="F15" s="58"/>
      <c r="G15" s="58"/>
      <c r="H15" s="58"/>
      <c r="I15" s="56" t="s">
        <v>76</v>
      </c>
      <c r="J15" s="56" t="s">
        <v>77</v>
      </c>
      <c r="K15" s="54" t="s">
        <v>37</v>
      </c>
      <c r="L15" s="55"/>
      <c r="M15" s="57"/>
      <c r="N15" s="57"/>
      <c r="O15" s="57"/>
      <c r="P15" s="57"/>
      <c r="Q15" s="64"/>
      <c r="R15" s="57"/>
      <c r="S15" s="57"/>
      <c r="T15" s="57"/>
      <c r="U15" s="57"/>
      <c r="V15" s="57"/>
      <c r="W15" s="55" t="s">
        <v>57</v>
      </c>
      <c r="X15" s="58"/>
      <c r="Y15" s="59" t="s">
        <v>58</v>
      </c>
      <c r="Z15" s="60" t="s">
        <v>59</v>
      </c>
      <c r="AA15" s="61" t="s">
        <v>42</v>
      </c>
      <c r="AB15" s="60"/>
      <c r="AC15" s="60"/>
      <c r="AD15" s="60"/>
      <c r="AE15" s="60"/>
      <c r="AF15" s="60" t="s">
        <v>45</v>
      </c>
      <c r="AG15" s="60" t="s">
        <v>60</v>
      </c>
      <c r="AH15" s="60" t="s">
        <v>61</v>
      </c>
      <c r="AI15" s="60"/>
      <c r="AJ15" s="62"/>
      <c r="AK15" s="63"/>
      <c r="AL15" s="76"/>
      <c r="AM15" s="69"/>
      <c r="AN15" s="70"/>
      <c r="AO15" s="70"/>
      <c r="AP15" s="71"/>
      <c r="AQ15" s="73"/>
      <c r="AR15" s="74"/>
      <c r="AS15" s="75"/>
      <c r="AT15" s="75"/>
      <c r="AU15" s="75"/>
      <c r="AV15" s="75"/>
      <c r="AW15" s="75"/>
      <c r="AX15" s="75"/>
      <c r="AY15" s="75"/>
      <c r="AZ15" s="75"/>
      <c r="BA15" s="75"/>
    </row>
    <row r="16" spans="1:53" ht="256.5" x14ac:dyDescent="0.45">
      <c r="A16" s="4">
        <v>13</v>
      </c>
      <c r="B16" s="68" t="s">
        <v>86</v>
      </c>
      <c r="C16" s="54" t="s">
        <v>52</v>
      </c>
      <c r="D16" s="54" t="s">
        <v>53</v>
      </c>
      <c r="E16" s="54" t="s">
        <v>54</v>
      </c>
      <c r="F16" s="55" t="s">
        <v>87</v>
      </c>
      <c r="G16" s="55" t="s">
        <v>88</v>
      </c>
      <c r="H16" s="55" t="s">
        <v>37</v>
      </c>
      <c r="I16" s="56" t="s">
        <v>76</v>
      </c>
      <c r="J16" s="56" t="s">
        <v>77</v>
      </c>
      <c r="K16" s="54" t="s">
        <v>37</v>
      </c>
      <c r="L16" s="55"/>
      <c r="M16" s="57"/>
      <c r="N16" s="57"/>
      <c r="O16" s="57"/>
      <c r="P16" s="57"/>
      <c r="Q16" s="55" t="s">
        <v>89</v>
      </c>
      <c r="R16" s="54" t="s">
        <v>90</v>
      </c>
      <c r="S16" s="57" t="s">
        <v>37</v>
      </c>
      <c r="T16" s="57"/>
      <c r="U16" s="57"/>
      <c r="V16" s="57"/>
      <c r="W16" s="55" t="s">
        <v>57</v>
      </c>
      <c r="X16" s="58"/>
      <c r="Y16" s="59" t="s">
        <v>58</v>
      </c>
      <c r="Z16" s="60" t="s">
        <v>59</v>
      </c>
      <c r="AA16" s="61" t="s">
        <v>42</v>
      </c>
      <c r="AB16" s="60"/>
      <c r="AC16" s="60"/>
      <c r="AD16" s="60"/>
      <c r="AE16" s="60"/>
      <c r="AF16" s="60" t="s">
        <v>45</v>
      </c>
      <c r="AG16" s="60" t="s">
        <v>60</v>
      </c>
      <c r="AH16" s="60" t="s">
        <v>61</v>
      </c>
      <c r="AI16" s="60"/>
      <c r="AJ16" s="62"/>
      <c r="AK16" s="63"/>
      <c r="AL16" s="76"/>
      <c r="AM16" s="69"/>
      <c r="AN16" s="70"/>
      <c r="AO16" s="70"/>
      <c r="AP16" s="71"/>
      <c r="AQ16" s="73"/>
      <c r="AR16" s="74"/>
      <c r="AS16" s="75"/>
      <c r="AT16" s="75"/>
      <c r="AU16" s="75"/>
      <c r="AV16" s="75"/>
      <c r="AW16" s="75"/>
      <c r="AX16" s="75"/>
      <c r="AY16" s="75"/>
      <c r="AZ16" s="75"/>
      <c r="BA16" s="75"/>
    </row>
    <row r="17" spans="1:53" ht="256.5" x14ac:dyDescent="0.45">
      <c r="A17" s="4">
        <v>14</v>
      </c>
      <c r="B17" s="68" t="s">
        <v>91</v>
      </c>
      <c r="C17" s="54" t="s">
        <v>52</v>
      </c>
      <c r="D17" s="54" t="s">
        <v>53</v>
      </c>
      <c r="E17" s="54" t="s">
        <v>54</v>
      </c>
      <c r="F17" s="58"/>
      <c r="G17" s="58"/>
      <c r="H17" s="58"/>
      <c r="I17" s="56" t="s">
        <v>76</v>
      </c>
      <c r="J17" s="56" t="s">
        <v>77</v>
      </c>
      <c r="K17" s="54" t="s">
        <v>37</v>
      </c>
      <c r="L17" s="55"/>
      <c r="M17" s="57"/>
      <c r="N17" s="57"/>
      <c r="O17" s="57"/>
      <c r="P17" s="57"/>
      <c r="Q17" s="64"/>
      <c r="R17" s="57"/>
      <c r="S17" s="57"/>
      <c r="T17" s="57"/>
      <c r="U17" s="57"/>
      <c r="V17" s="57"/>
      <c r="W17" s="55" t="s">
        <v>57</v>
      </c>
      <c r="X17" s="58"/>
      <c r="Y17" s="59" t="s">
        <v>58</v>
      </c>
      <c r="Z17" s="60" t="s">
        <v>59</v>
      </c>
      <c r="AA17" s="61" t="s">
        <v>42</v>
      </c>
      <c r="AB17" s="60"/>
      <c r="AC17" s="60"/>
      <c r="AD17" s="60"/>
      <c r="AE17" s="60"/>
      <c r="AF17" s="60" t="s">
        <v>45</v>
      </c>
      <c r="AG17" s="60" t="s">
        <v>60</v>
      </c>
      <c r="AH17" s="60" t="s">
        <v>61</v>
      </c>
      <c r="AI17" s="60"/>
      <c r="AJ17" s="62"/>
      <c r="AK17" s="63"/>
      <c r="AL17" s="76"/>
      <c r="AM17" s="69"/>
      <c r="AN17" s="70"/>
      <c r="AO17" s="70"/>
      <c r="AP17" s="71"/>
      <c r="AQ17" s="77"/>
      <c r="AR17" s="74"/>
      <c r="AS17" s="75"/>
      <c r="AT17" s="75"/>
      <c r="AU17" s="75"/>
      <c r="AV17" s="75"/>
      <c r="AW17" s="75"/>
      <c r="AX17" s="75"/>
      <c r="AY17" s="75"/>
      <c r="AZ17" s="75"/>
      <c r="BA17" s="75"/>
    </row>
    <row r="18" spans="1:53" ht="256.5" x14ac:dyDescent="0.45">
      <c r="A18" s="4">
        <v>15</v>
      </c>
      <c r="B18" s="68" t="s">
        <v>92</v>
      </c>
      <c r="C18" s="54" t="s">
        <v>52</v>
      </c>
      <c r="D18" s="54" t="s">
        <v>53</v>
      </c>
      <c r="E18" s="54" t="s">
        <v>54</v>
      </c>
      <c r="F18" s="55" t="s">
        <v>93</v>
      </c>
      <c r="G18" s="55" t="s">
        <v>94</v>
      </c>
      <c r="H18" s="55" t="s">
        <v>37</v>
      </c>
      <c r="I18" s="56" t="s">
        <v>76</v>
      </c>
      <c r="J18" s="56" t="s">
        <v>77</v>
      </c>
      <c r="K18" s="54" t="s">
        <v>37</v>
      </c>
      <c r="L18" s="55"/>
      <c r="M18" s="54"/>
      <c r="N18" s="54"/>
      <c r="O18" s="54"/>
      <c r="P18" s="54"/>
      <c r="Q18" s="64"/>
      <c r="R18" s="57"/>
      <c r="S18" s="57"/>
      <c r="T18" s="57"/>
      <c r="U18" s="57"/>
      <c r="V18" s="57"/>
      <c r="W18" s="55" t="s">
        <v>57</v>
      </c>
      <c r="X18" s="55" t="s">
        <v>95</v>
      </c>
      <c r="Y18" s="59" t="s">
        <v>58</v>
      </c>
      <c r="Z18" s="60" t="s">
        <v>59</v>
      </c>
      <c r="AA18" s="61" t="s">
        <v>42</v>
      </c>
      <c r="AB18" s="60"/>
      <c r="AC18" s="60"/>
      <c r="AD18" s="60"/>
      <c r="AE18" s="60"/>
      <c r="AF18" s="60" t="s">
        <v>45</v>
      </c>
      <c r="AG18" s="60" t="s">
        <v>60</v>
      </c>
      <c r="AH18" s="60" t="s">
        <v>61</v>
      </c>
      <c r="AI18" s="60"/>
      <c r="AJ18" s="61" t="s">
        <v>96</v>
      </c>
      <c r="AK18" s="63"/>
      <c r="AL18" s="76"/>
      <c r="AM18" s="70"/>
      <c r="AN18" s="70"/>
      <c r="AO18" s="70"/>
      <c r="AP18" s="71"/>
      <c r="AQ18" s="73"/>
      <c r="AR18" s="74"/>
      <c r="AS18" s="75"/>
      <c r="AT18" s="75"/>
      <c r="AU18" s="75"/>
      <c r="AV18" s="75"/>
      <c r="AW18" s="75"/>
      <c r="AX18" s="75"/>
      <c r="AY18" s="75"/>
      <c r="AZ18" s="75"/>
      <c r="BA18" s="75"/>
    </row>
    <row r="19" spans="1:53" ht="256.5" x14ac:dyDescent="0.45">
      <c r="A19" s="4">
        <v>16</v>
      </c>
      <c r="B19" s="68" t="s">
        <v>97</v>
      </c>
      <c r="C19" s="54" t="s">
        <v>52</v>
      </c>
      <c r="D19" s="54" t="s">
        <v>53</v>
      </c>
      <c r="E19" s="54" t="s">
        <v>54</v>
      </c>
      <c r="F19" s="55" t="s">
        <v>98</v>
      </c>
      <c r="G19" s="55" t="s">
        <v>99</v>
      </c>
      <c r="H19" s="55" t="s">
        <v>37</v>
      </c>
      <c r="I19" s="56" t="s">
        <v>76</v>
      </c>
      <c r="J19" s="56" t="s">
        <v>77</v>
      </c>
      <c r="K19" s="54" t="s">
        <v>37</v>
      </c>
      <c r="L19" s="55"/>
      <c r="M19" s="57"/>
      <c r="N19" s="57"/>
      <c r="O19" s="57"/>
      <c r="P19" s="57"/>
      <c r="Q19" s="64"/>
      <c r="R19" s="57"/>
      <c r="S19" s="57"/>
      <c r="T19" s="57"/>
      <c r="U19" s="57"/>
      <c r="V19" s="57"/>
      <c r="W19" s="55" t="s">
        <v>57</v>
      </c>
      <c r="X19" s="58"/>
      <c r="Y19" s="59" t="s">
        <v>58</v>
      </c>
      <c r="Z19" s="60" t="s">
        <v>59</v>
      </c>
      <c r="AA19" s="61" t="s">
        <v>42</v>
      </c>
      <c r="AB19" s="60"/>
      <c r="AC19" s="60"/>
      <c r="AD19" s="60"/>
      <c r="AE19" s="60"/>
      <c r="AF19" s="60" t="s">
        <v>45</v>
      </c>
      <c r="AG19" s="60" t="s">
        <v>60</v>
      </c>
      <c r="AH19" s="60" t="s">
        <v>61</v>
      </c>
      <c r="AI19" s="60"/>
      <c r="AJ19" s="62"/>
      <c r="AK19" s="63"/>
      <c r="AL19" s="76"/>
      <c r="AM19" s="70"/>
      <c r="AN19" s="70"/>
      <c r="AO19" s="70"/>
      <c r="AP19" s="71"/>
      <c r="AQ19" s="77"/>
      <c r="AR19" s="74"/>
      <c r="AS19" s="75"/>
      <c r="AT19" s="75"/>
      <c r="AU19" s="75"/>
      <c r="AV19" s="75"/>
      <c r="AW19" s="75"/>
      <c r="AX19" s="75"/>
      <c r="AY19" s="75"/>
      <c r="AZ19" s="75"/>
      <c r="BA19" s="75"/>
    </row>
    <row r="20" spans="1:53" ht="256.5" x14ac:dyDescent="0.45">
      <c r="A20" s="4">
        <v>17</v>
      </c>
      <c r="B20" s="68" t="s">
        <v>100</v>
      </c>
      <c r="C20" s="54" t="s">
        <v>52</v>
      </c>
      <c r="D20" s="54" t="s">
        <v>53</v>
      </c>
      <c r="E20" s="54" t="s">
        <v>54</v>
      </c>
      <c r="F20" s="55" t="s">
        <v>101</v>
      </c>
      <c r="G20" s="55" t="s">
        <v>102</v>
      </c>
      <c r="H20" s="55" t="s">
        <v>37</v>
      </c>
      <c r="I20" s="56" t="s">
        <v>76</v>
      </c>
      <c r="J20" s="56" t="s">
        <v>77</v>
      </c>
      <c r="K20" s="54" t="s">
        <v>37</v>
      </c>
      <c r="L20" s="55"/>
      <c r="M20" s="57"/>
      <c r="N20" s="57"/>
      <c r="O20" s="57"/>
      <c r="P20" s="57"/>
      <c r="Q20" s="64"/>
      <c r="R20" s="57"/>
      <c r="S20" s="57"/>
      <c r="T20" s="57"/>
      <c r="U20" s="57"/>
      <c r="V20" s="57"/>
      <c r="W20" s="55" t="s">
        <v>57</v>
      </c>
      <c r="X20" s="58"/>
      <c r="Y20" s="59" t="s">
        <v>58</v>
      </c>
      <c r="Z20" s="60" t="s">
        <v>59</v>
      </c>
      <c r="AA20" s="61" t="s">
        <v>42</v>
      </c>
      <c r="AB20" s="60"/>
      <c r="AC20" s="60"/>
      <c r="AD20" s="60"/>
      <c r="AE20" s="60"/>
      <c r="AF20" s="60" t="s">
        <v>45</v>
      </c>
      <c r="AG20" s="60" t="s">
        <v>60</v>
      </c>
      <c r="AH20" s="60" t="s">
        <v>61</v>
      </c>
      <c r="AI20" s="60"/>
      <c r="AJ20" s="62"/>
      <c r="AK20" s="63"/>
      <c r="AL20" s="76"/>
      <c r="AM20" s="70"/>
      <c r="AN20" s="70"/>
      <c r="AO20" s="70"/>
      <c r="AP20" s="71"/>
      <c r="AQ20" s="73"/>
      <c r="AR20" s="74"/>
      <c r="AS20" s="75"/>
      <c r="AT20" s="75"/>
      <c r="AU20" s="75"/>
      <c r="AV20" s="75"/>
      <c r="AW20" s="75"/>
      <c r="AX20" s="75"/>
      <c r="AY20" s="75"/>
      <c r="AZ20" s="75"/>
      <c r="BA20" s="75"/>
    </row>
    <row r="21" spans="1:53" ht="256.5" x14ac:dyDescent="0.45">
      <c r="A21" s="4">
        <v>18</v>
      </c>
      <c r="B21" s="68" t="s">
        <v>103</v>
      </c>
      <c r="C21" s="54" t="s">
        <v>52</v>
      </c>
      <c r="D21" s="54" t="s">
        <v>53</v>
      </c>
      <c r="E21" s="54" t="s">
        <v>54</v>
      </c>
      <c r="F21" s="55" t="s">
        <v>104</v>
      </c>
      <c r="G21" s="55" t="s">
        <v>105</v>
      </c>
      <c r="H21" s="55" t="s">
        <v>37</v>
      </c>
      <c r="I21" s="56" t="s">
        <v>76</v>
      </c>
      <c r="J21" s="56" t="s">
        <v>77</v>
      </c>
      <c r="K21" s="54" t="s">
        <v>37</v>
      </c>
      <c r="L21" s="55"/>
      <c r="M21" s="57"/>
      <c r="N21" s="57"/>
      <c r="O21" s="57"/>
      <c r="P21" s="57"/>
      <c r="Q21" s="64"/>
      <c r="R21" s="57"/>
      <c r="S21" s="57"/>
      <c r="T21" s="57"/>
      <c r="U21" s="57"/>
      <c r="V21" s="57"/>
      <c r="W21" s="55" t="s">
        <v>57</v>
      </c>
      <c r="X21" s="58"/>
      <c r="Y21" s="59" t="s">
        <v>58</v>
      </c>
      <c r="Z21" s="60" t="s">
        <v>59</v>
      </c>
      <c r="AA21" s="61" t="s">
        <v>42</v>
      </c>
      <c r="AB21" s="60"/>
      <c r="AC21" s="60"/>
      <c r="AD21" s="60"/>
      <c r="AE21" s="60"/>
      <c r="AF21" s="60" t="s">
        <v>45</v>
      </c>
      <c r="AG21" s="60" t="s">
        <v>60</v>
      </c>
      <c r="AH21" s="60" t="s">
        <v>61</v>
      </c>
      <c r="AI21" s="60"/>
      <c r="AJ21" s="62"/>
      <c r="AK21" s="63"/>
      <c r="AL21" s="76"/>
      <c r="AM21" s="70"/>
      <c r="AN21" s="70"/>
      <c r="AO21" s="70"/>
      <c r="AP21" s="71"/>
      <c r="AQ21" s="73"/>
      <c r="AR21" s="74"/>
      <c r="AS21" s="75"/>
      <c r="AT21" s="75"/>
      <c r="AU21" s="75"/>
      <c r="AV21" s="75"/>
      <c r="AW21" s="75"/>
      <c r="AX21" s="75"/>
      <c r="AY21" s="75"/>
      <c r="AZ21" s="75"/>
      <c r="BA21" s="75"/>
    </row>
    <row r="22" spans="1:53" ht="256.5" x14ac:dyDescent="0.45">
      <c r="A22" s="4">
        <v>19</v>
      </c>
      <c r="B22" s="68" t="s">
        <v>106</v>
      </c>
      <c r="C22" s="54" t="s">
        <v>52</v>
      </c>
      <c r="D22" s="54" t="s">
        <v>53</v>
      </c>
      <c r="E22" s="54" t="s">
        <v>54</v>
      </c>
      <c r="F22" s="55"/>
      <c r="G22" s="55"/>
      <c r="H22" s="55"/>
      <c r="I22" s="56" t="s">
        <v>76</v>
      </c>
      <c r="J22" s="56" t="s">
        <v>77</v>
      </c>
      <c r="K22" s="54" t="s">
        <v>37</v>
      </c>
      <c r="L22" s="55"/>
      <c r="M22" s="57"/>
      <c r="N22" s="57"/>
      <c r="O22" s="57"/>
      <c r="P22" s="57"/>
      <c r="Q22" s="64"/>
      <c r="R22" s="57"/>
      <c r="S22" s="57"/>
      <c r="T22" s="57"/>
      <c r="U22" s="57"/>
      <c r="V22" s="57"/>
      <c r="W22" s="55" t="s">
        <v>57</v>
      </c>
      <c r="X22" s="58"/>
      <c r="Y22" s="59" t="s">
        <v>58</v>
      </c>
      <c r="Z22" s="60" t="s">
        <v>59</v>
      </c>
      <c r="AA22" s="61" t="s">
        <v>42</v>
      </c>
      <c r="AB22" s="60"/>
      <c r="AC22" s="60"/>
      <c r="AD22" s="60"/>
      <c r="AE22" s="60"/>
      <c r="AF22" s="60" t="s">
        <v>45</v>
      </c>
      <c r="AG22" s="60" t="s">
        <v>60</v>
      </c>
      <c r="AH22" s="60" t="s">
        <v>61</v>
      </c>
      <c r="AI22" s="60"/>
      <c r="AJ22" s="61" t="s">
        <v>107</v>
      </c>
      <c r="AK22" s="63"/>
      <c r="AL22" s="76"/>
      <c r="AM22" s="70"/>
      <c r="AN22" s="70"/>
      <c r="AO22" s="70"/>
      <c r="AP22" s="71"/>
      <c r="AQ22" s="73"/>
      <c r="AR22" s="74"/>
      <c r="AS22" s="75"/>
      <c r="AT22" s="75"/>
      <c r="AU22" s="75"/>
      <c r="AV22" s="75"/>
      <c r="AW22" s="75"/>
      <c r="AX22" s="75"/>
      <c r="AY22" s="75"/>
      <c r="AZ22" s="75"/>
      <c r="BA22" s="75"/>
    </row>
    <row r="23" spans="1:53" ht="256.5" x14ac:dyDescent="0.45">
      <c r="A23" s="4">
        <v>20</v>
      </c>
      <c r="B23" s="68" t="s">
        <v>108</v>
      </c>
      <c r="C23" s="54" t="s">
        <v>52</v>
      </c>
      <c r="D23" s="54" t="s">
        <v>53</v>
      </c>
      <c r="E23" s="54" t="s">
        <v>54</v>
      </c>
      <c r="F23" s="55" t="s">
        <v>109</v>
      </c>
      <c r="G23" s="55" t="s">
        <v>110</v>
      </c>
      <c r="H23" s="55" t="s">
        <v>37</v>
      </c>
      <c r="I23" s="56" t="s">
        <v>76</v>
      </c>
      <c r="J23" s="56" t="s">
        <v>77</v>
      </c>
      <c r="K23" s="54" t="s">
        <v>37</v>
      </c>
      <c r="L23" s="55"/>
      <c r="M23" s="57"/>
      <c r="N23" s="57"/>
      <c r="O23" s="57"/>
      <c r="P23" s="57"/>
      <c r="Q23" s="64"/>
      <c r="R23" s="57"/>
      <c r="S23" s="57"/>
      <c r="T23" s="57"/>
      <c r="U23" s="57"/>
      <c r="V23" s="57"/>
      <c r="W23" s="55" t="s">
        <v>57</v>
      </c>
      <c r="X23" s="58"/>
      <c r="Y23" s="59" t="s">
        <v>58</v>
      </c>
      <c r="Z23" s="60" t="s">
        <v>59</v>
      </c>
      <c r="AA23" s="61" t="s">
        <v>42</v>
      </c>
      <c r="AB23" s="60"/>
      <c r="AC23" s="60"/>
      <c r="AD23" s="60"/>
      <c r="AE23" s="60"/>
      <c r="AF23" s="60" t="s">
        <v>45</v>
      </c>
      <c r="AG23" s="60" t="s">
        <v>60</v>
      </c>
      <c r="AH23" s="60" t="s">
        <v>61</v>
      </c>
      <c r="AI23" s="60"/>
      <c r="AJ23" s="62"/>
      <c r="AK23" s="63"/>
      <c r="AL23" s="76"/>
      <c r="AM23" s="70"/>
      <c r="AN23" s="70"/>
      <c r="AO23" s="70"/>
      <c r="AP23" s="71"/>
      <c r="AQ23" s="73"/>
      <c r="AR23" s="74"/>
      <c r="AS23" s="75"/>
      <c r="AT23" s="75"/>
      <c r="AU23" s="75"/>
      <c r="AV23" s="75"/>
      <c r="AW23" s="75"/>
      <c r="AX23" s="75"/>
      <c r="AY23" s="75"/>
      <c r="AZ23" s="75"/>
      <c r="BA23" s="75"/>
    </row>
    <row r="24" spans="1:53" x14ac:dyDescent="0.45">
      <c r="A24" s="5"/>
      <c r="B24" s="97" t="s">
        <v>111</v>
      </c>
      <c r="C24" s="57"/>
      <c r="D24" s="57"/>
      <c r="E24" s="57"/>
      <c r="F24" s="55"/>
      <c r="G24" s="55"/>
      <c r="H24" s="55"/>
      <c r="I24" s="55"/>
      <c r="J24" s="55"/>
      <c r="K24" s="55"/>
      <c r="L24" s="55"/>
      <c r="M24" s="57"/>
      <c r="N24" s="57"/>
      <c r="O24" s="57"/>
      <c r="P24" s="57"/>
      <c r="Q24" s="64"/>
      <c r="R24" s="57"/>
      <c r="S24" s="57"/>
      <c r="T24" s="57"/>
      <c r="U24" s="57"/>
      <c r="V24" s="57"/>
      <c r="W24" s="58"/>
      <c r="X24" s="58"/>
      <c r="Y24" s="98"/>
      <c r="Z24" s="65"/>
      <c r="AA24" s="62"/>
      <c r="AB24" s="65"/>
      <c r="AC24" s="65"/>
      <c r="AD24" s="65"/>
      <c r="AE24" s="65"/>
      <c r="AF24" s="65"/>
      <c r="AG24" s="65"/>
      <c r="AH24" s="65"/>
      <c r="AI24" s="65"/>
      <c r="AJ24" s="62"/>
      <c r="AK24" s="99"/>
      <c r="AL24"/>
      <c r="AM24"/>
      <c r="AN24"/>
      <c r="AO24"/>
      <c r="AP24"/>
      <c r="AQ24"/>
    </row>
    <row r="25" spans="1:53" ht="28.5" x14ac:dyDescent="0.45">
      <c r="A25" s="4"/>
      <c r="B25" s="100" t="s">
        <v>112</v>
      </c>
      <c r="C25" s="101"/>
      <c r="D25" s="101"/>
      <c r="E25" s="101"/>
      <c r="F25" s="102"/>
      <c r="G25" s="102"/>
      <c r="H25" s="54" t="s">
        <v>113</v>
      </c>
      <c r="I25" s="102"/>
      <c r="J25" s="102"/>
      <c r="K25" s="102"/>
      <c r="L25" s="102"/>
      <c r="M25" s="101"/>
      <c r="N25" s="101"/>
      <c r="O25" s="101"/>
      <c r="P25" s="101"/>
      <c r="Q25" s="103"/>
      <c r="R25" s="101"/>
      <c r="S25" s="101"/>
      <c r="T25" s="101"/>
      <c r="U25" s="101"/>
      <c r="V25" s="101"/>
      <c r="W25" s="101"/>
      <c r="X25" s="101"/>
      <c r="Y25" s="101"/>
      <c r="Z25" s="101"/>
      <c r="AA25" s="101"/>
      <c r="AB25" s="101"/>
      <c r="AC25" s="101"/>
      <c r="AD25" s="101"/>
      <c r="AE25" s="101"/>
      <c r="AF25" s="101"/>
      <c r="AG25" s="101"/>
      <c r="AH25" s="101"/>
      <c r="AI25" s="101"/>
      <c r="AJ25" s="101"/>
      <c r="AK25" s="101"/>
      <c r="AL25"/>
      <c r="AM25"/>
      <c r="AN25"/>
      <c r="AO25"/>
      <c r="AP25"/>
      <c r="AQ25"/>
    </row>
    <row r="26" spans="1:53" ht="45" customHeight="1" x14ac:dyDescent="0.45">
      <c r="A26" s="104"/>
      <c r="B26" s="100" t="s">
        <v>114</v>
      </c>
      <c r="C26" s="104"/>
      <c r="D26" s="104"/>
      <c r="E26" s="104"/>
      <c r="F26" s="104"/>
      <c r="G26" s="104"/>
      <c r="H26" s="54" t="s">
        <v>115</v>
      </c>
      <c r="I26" s="104"/>
      <c r="J26" s="104"/>
      <c r="K26" s="104"/>
      <c r="L26" s="104"/>
      <c r="M26" s="104"/>
      <c r="N26" s="104"/>
      <c r="O26" s="104"/>
      <c r="P26" s="105"/>
      <c r="Q26" s="105"/>
      <c r="R26" s="105"/>
      <c r="S26" s="105"/>
      <c r="T26" s="105"/>
      <c r="U26" s="104"/>
      <c r="V26" s="104"/>
      <c r="W26" s="104"/>
      <c r="X26" s="104"/>
      <c r="Y26" s="104"/>
      <c r="Z26" s="104"/>
      <c r="AA26" s="104"/>
      <c r="AB26" s="104"/>
      <c r="AC26" s="104"/>
      <c r="AD26" s="104"/>
      <c r="AE26" s="104"/>
      <c r="AF26" s="104"/>
      <c r="AG26" s="104"/>
      <c r="AH26" s="104"/>
      <c r="AI26" s="104"/>
      <c r="AJ26" s="104"/>
      <c r="AK26" s="104"/>
      <c r="AL26"/>
      <c r="AM26"/>
      <c r="AN26"/>
      <c r="AO26"/>
      <c r="AP26"/>
      <c r="AQ26"/>
    </row>
    <row r="27" spans="1:53" ht="45" customHeight="1" x14ac:dyDescent="0.45">
      <c r="A27" s="106"/>
      <c r="B27" s="107"/>
      <c r="C27"/>
      <c r="D27"/>
      <c r="E27"/>
      <c r="F27"/>
      <c r="G27"/>
      <c r="H27" s="23"/>
      <c r="I27"/>
      <c r="J27"/>
      <c r="K27"/>
      <c r="L27"/>
      <c r="M27"/>
      <c r="N27"/>
      <c r="O27"/>
      <c r="P27"/>
      <c r="Q27" s="108"/>
      <c r="R27" s="108"/>
      <c r="S27" s="108"/>
      <c r="T27"/>
      <c r="U27"/>
      <c r="V27"/>
      <c r="W27"/>
      <c r="X27"/>
      <c r="Y27"/>
      <c r="Z27"/>
      <c r="AA27"/>
      <c r="AB27"/>
      <c r="AC27"/>
      <c r="AD27"/>
      <c r="AE27"/>
      <c r="AF27"/>
      <c r="AG27"/>
      <c r="AH27"/>
      <c r="AI27"/>
      <c r="AJ27"/>
      <c r="AK27"/>
      <c r="AL27"/>
      <c r="AM27"/>
      <c r="AN27"/>
      <c r="AO27"/>
      <c r="AP27"/>
      <c r="AQ27"/>
    </row>
    <row r="28" spans="1:53" x14ac:dyDescent="0.45">
      <c r="A28" s="109" t="s">
        <v>116</v>
      </c>
      <c r="B28"/>
      <c r="C28"/>
      <c r="D28"/>
      <c r="E28"/>
      <c r="F28"/>
      <c r="G28"/>
      <c r="H28"/>
      <c r="I28"/>
      <c r="J28"/>
      <c r="K28"/>
      <c r="L28"/>
      <c r="M28"/>
      <c r="N28"/>
      <c r="O28"/>
      <c r="P28"/>
      <c r="Q28" s="110"/>
      <c r="R28" s="110"/>
      <c r="S28" s="110"/>
      <c r="T28"/>
      <c r="U28"/>
      <c r="V28"/>
      <c r="W28"/>
      <c r="X28"/>
      <c r="Y28"/>
      <c r="Z28"/>
      <c r="AA28"/>
      <c r="AB28"/>
      <c r="AC28"/>
      <c r="AD28"/>
      <c r="AE28"/>
      <c r="AF28"/>
      <c r="AG28"/>
      <c r="AH28"/>
      <c r="AI28"/>
      <c r="AJ28"/>
      <c r="AK28"/>
      <c r="AL28"/>
      <c r="AM28"/>
      <c r="AN28"/>
      <c r="AO28"/>
      <c r="AP28"/>
      <c r="AQ28"/>
    </row>
    <row r="29" spans="1:53" ht="313.5" x14ac:dyDescent="0.45">
      <c r="A29" s="111"/>
      <c r="B29" s="112" t="s">
        <v>117</v>
      </c>
      <c r="C29" s="113"/>
      <c r="D29" s="113"/>
      <c r="E29" s="113"/>
      <c r="F29" s="113"/>
      <c r="G29" s="113"/>
      <c r="H29" s="113"/>
      <c r="I29" s="113"/>
      <c r="J29" s="113"/>
      <c r="K29" s="113"/>
      <c r="L29" s="113"/>
      <c r="M29" s="113"/>
      <c r="N29" s="113"/>
      <c r="O29" s="113"/>
      <c r="P29" s="113"/>
      <c r="Q29" s="114" t="s">
        <v>118</v>
      </c>
      <c r="R29" s="54" t="s">
        <v>119</v>
      </c>
      <c r="S29" s="115" t="s">
        <v>37</v>
      </c>
      <c r="T29"/>
      <c r="U29"/>
      <c r="V29"/>
      <c r="W29"/>
      <c r="X29"/>
      <c r="Y29"/>
      <c r="Z29"/>
      <c r="AA29"/>
      <c r="AB29"/>
      <c r="AC29"/>
      <c r="AD29"/>
      <c r="AE29"/>
      <c r="AF29"/>
      <c r="AG29"/>
      <c r="AH29"/>
      <c r="AI29"/>
      <c r="AJ29"/>
      <c r="AK29"/>
      <c r="AL29"/>
      <c r="AM29"/>
      <c r="AN29"/>
      <c r="AO29"/>
      <c r="AP29"/>
      <c r="AQ29"/>
    </row>
    <row r="30" spans="1:53" ht="85.5" x14ac:dyDescent="0.45">
      <c r="A30" s="111"/>
      <c r="B30" s="112" t="s">
        <v>120</v>
      </c>
      <c r="C30" s="113"/>
      <c r="D30" s="113"/>
      <c r="E30" s="113"/>
      <c r="F30" s="113"/>
      <c r="G30" s="113"/>
      <c r="H30" s="113"/>
      <c r="I30" s="113"/>
      <c r="J30" s="113"/>
      <c r="K30" s="113"/>
      <c r="L30" s="113"/>
      <c r="M30" s="113"/>
      <c r="N30" s="113"/>
      <c r="O30" s="113"/>
      <c r="P30" s="113"/>
      <c r="Q30" s="116" t="s">
        <v>121</v>
      </c>
      <c r="R30" s="54" t="s">
        <v>122</v>
      </c>
      <c r="S30" s="115" t="s">
        <v>37</v>
      </c>
      <c r="T30"/>
      <c r="U30"/>
      <c r="V30"/>
      <c r="W30"/>
      <c r="X30"/>
      <c r="Y30"/>
      <c r="Z30"/>
      <c r="AA30"/>
      <c r="AB30"/>
      <c r="AC30"/>
      <c r="AD30"/>
      <c r="AE30"/>
      <c r="AF30"/>
      <c r="AG30"/>
      <c r="AH30"/>
      <c r="AI30"/>
      <c r="AJ30"/>
      <c r="AK30"/>
      <c r="AL30"/>
      <c r="AM30"/>
      <c r="AN30"/>
      <c r="AO30"/>
      <c r="AP30"/>
      <c r="AQ30"/>
    </row>
    <row r="31" spans="1:53" ht="142.5" x14ac:dyDescent="0.45">
      <c r="A31" s="111"/>
      <c r="B31" s="112" t="s">
        <v>123</v>
      </c>
      <c r="C31" s="113"/>
      <c r="D31" s="113"/>
      <c r="E31" s="113"/>
      <c r="F31" s="113"/>
      <c r="G31" s="113"/>
      <c r="H31" s="113"/>
      <c r="I31" s="113"/>
      <c r="J31" s="113"/>
      <c r="K31" s="113"/>
      <c r="L31" s="113"/>
      <c r="M31" s="113"/>
      <c r="N31" s="113"/>
      <c r="O31" s="113"/>
      <c r="P31" s="113"/>
      <c r="Q31" s="54" t="s">
        <v>124</v>
      </c>
      <c r="R31" s="116" t="s">
        <v>125</v>
      </c>
      <c r="S31" s="115" t="s">
        <v>37</v>
      </c>
      <c r="T31"/>
      <c r="U31"/>
      <c r="V31"/>
      <c r="W31"/>
      <c r="X31"/>
      <c r="Y31"/>
      <c r="Z31"/>
      <c r="AA31"/>
      <c r="AB31"/>
      <c r="AC31"/>
      <c r="AD31"/>
      <c r="AE31"/>
      <c r="AF31"/>
      <c r="AG31"/>
      <c r="AH31"/>
      <c r="AI31"/>
      <c r="AJ31"/>
      <c r="AK31"/>
      <c r="AL31"/>
      <c r="AM31"/>
      <c r="AN31"/>
      <c r="AO31"/>
      <c r="AP31"/>
      <c r="AQ31"/>
    </row>
    <row r="32" spans="1:53" ht="156.75" x14ac:dyDescent="0.45">
      <c r="A32" s="111"/>
      <c r="B32" s="112" t="s">
        <v>126</v>
      </c>
      <c r="C32" s="113"/>
      <c r="D32" s="113"/>
      <c r="E32" s="113"/>
      <c r="F32" s="113"/>
      <c r="G32" s="113"/>
      <c r="H32" s="113"/>
      <c r="I32" s="113"/>
      <c r="J32" s="113"/>
      <c r="K32" s="113"/>
      <c r="L32" s="113"/>
      <c r="M32" s="113"/>
      <c r="N32" s="113"/>
      <c r="O32" s="113"/>
      <c r="P32" s="113"/>
      <c r="Q32" s="54" t="s">
        <v>127</v>
      </c>
      <c r="R32" s="54" t="s">
        <v>128</v>
      </c>
      <c r="S32" s="117" t="s">
        <v>37</v>
      </c>
      <c r="T32"/>
      <c r="U32"/>
      <c r="V32"/>
      <c r="W32"/>
      <c r="X32"/>
      <c r="Y32"/>
      <c r="Z32"/>
      <c r="AA32"/>
      <c r="AB32"/>
      <c r="AC32"/>
      <c r="AD32"/>
      <c r="AE32"/>
      <c r="AF32"/>
      <c r="AG32"/>
      <c r="AH32"/>
      <c r="AI32"/>
      <c r="AJ32"/>
      <c r="AK32"/>
      <c r="AL32"/>
      <c r="AM32"/>
      <c r="AN32"/>
      <c r="AO32"/>
      <c r="AP32"/>
      <c r="AQ32"/>
    </row>
    <row r="33" spans="1:43" ht="270.75" x14ac:dyDescent="0.45">
      <c r="A33" s="111"/>
      <c r="B33" s="112" t="s">
        <v>129</v>
      </c>
      <c r="C33" s="113"/>
      <c r="D33" s="113"/>
      <c r="E33" s="113"/>
      <c r="F33" s="113"/>
      <c r="G33" s="113"/>
      <c r="H33" s="113"/>
      <c r="I33" s="113"/>
      <c r="J33" s="113"/>
      <c r="K33" s="113"/>
      <c r="L33" s="113"/>
      <c r="M33" s="113"/>
      <c r="N33" s="113"/>
      <c r="O33" s="113"/>
      <c r="P33" s="113"/>
      <c r="Q33" s="54" t="s">
        <v>130</v>
      </c>
      <c r="R33" s="54" t="s">
        <v>131</v>
      </c>
      <c r="S33" s="118" t="s">
        <v>37</v>
      </c>
      <c r="T33"/>
      <c r="U33"/>
      <c r="V33"/>
      <c r="W33"/>
      <c r="X33"/>
      <c r="Y33"/>
      <c r="Z33"/>
      <c r="AA33"/>
      <c r="AB33"/>
      <c r="AC33"/>
      <c r="AD33"/>
      <c r="AE33"/>
      <c r="AF33"/>
      <c r="AG33"/>
      <c r="AH33"/>
      <c r="AI33"/>
      <c r="AJ33"/>
      <c r="AK33"/>
      <c r="AL33"/>
      <c r="AM33"/>
      <c r="AN33"/>
      <c r="AO33"/>
      <c r="AP33"/>
      <c r="AQ33"/>
    </row>
    <row r="34" spans="1:43" ht="128.25" x14ac:dyDescent="0.45">
      <c r="A34" s="111"/>
      <c r="B34" s="112" t="s">
        <v>132</v>
      </c>
      <c r="C34" s="113"/>
      <c r="D34" s="113"/>
      <c r="E34" s="113"/>
      <c r="F34" s="113"/>
      <c r="G34" s="113"/>
      <c r="H34" s="113"/>
      <c r="I34" s="113"/>
      <c r="J34" s="113"/>
      <c r="K34" s="113"/>
      <c r="L34" s="113"/>
      <c r="M34" s="113"/>
      <c r="N34" s="113"/>
      <c r="O34" s="113"/>
      <c r="P34" s="113"/>
      <c r="Q34" s="54" t="s">
        <v>133</v>
      </c>
      <c r="R34" s="54" t="s">
        <v>134</v>
      </c>
      <c r="S34" s="115" t="s">
        <v>37</v>
      </c>
      <c r="T34"/>
      <c r="U34"/>
      <c r="V34"/>
      <c r="W34"/>
      <c r="X34"/>
      <c r="Y34"/>
      <c r="Z34"/>
      <c r="AA34"/>
      <c r="AB34"/>
      <c r="AC34"/>
      <c r="AD34"/>
      <c r="AE34"/>
      <c r="AF34"/>
      <c r="AG34"/>
      <c r="AH34"/>
      <c r="AI34"/>
      <c r="AJ34"/>
      <c r="AK34"/>
      <c r="AL34"/>
      <c r="AM34"/>
      <c r="AN34"/>
      <c r="AO34"/>
      <c r="AP34"/>
      <c r="AQ34"/>
    </row>
    <row r="35" spans="1:43" ht="114" x14ac:dyDescent="0.45">
      <c r="A35" s="111"/>
      <c r="B35" s="112" t="s">
        <v>135</v>
      </c>
      <c r="C35" s="113"/>
      <c r="D35" s="113"/>
      <c r="E35" s="113"/>
      <c r="F35" s="113"/>
      <c r="G35" s="113"/>
      <c r="H35" s="113"/>
      <c r="I35" s="113"/>
      <c r="J35" s="113"/>
      <c r="K35" s="113"/>
      <c r="L35" s="113"/>
      <c r="M35" s="113"/>
      <c r="N35" s="113"/>
      <c r="O35" s="113"/>
      <c r="P35" s="113"/>
      <c r="Q35" s="54" t="s">
        <v>136</v>
      </c>
      <c r="R35" s="54" t="s">
        <v>137</v>
      </c>
      <c r="S35" s="117" t="s">
        <v>37</v>
      </c>
      <c r="T35"/>
      <c r="U35"/>
      <c r="V35"/>
      <c r="W35"/>
      <c r="X35"/>
      <c r="Y35"/>
      <c r="Z35"/>
      <c r="AA35"/>
      <c r="AB35"/>
      <c r="AC35"/>
      <c r="AD35"/>
      <c r="AE35"/>
      <c r="AF35"/>
      <c r="AG35"/>
      <c r="AH35"/>
      <c r="AI35"/>
      <c r="AJ35"/>
      <c r="AK35"/>
      <c r="AL35"/>
      <c r="AM35"/>
      <c r="AN35"/>
      <c r="AO35"/>
      <c r="AP35"/>
      <c r="AQ35"/>
    </row>
    <row r="36" spans="1:43" x14ac:dyDescent="0.4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x14ac:dyDescent="0.4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x14ac:dyDescent="0.4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x14ac:dyDescent="0.4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x14ac:dyDescent="0.4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x14ac:dyDescent="0.45">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x14ac:dyDescent="0.45">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x14ac:dyDescent="0.45">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x14ac:dyDescent="0.45">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x14ac:dyDescent="0.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x14ac:dyDescent="0.45">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x14ac:dyDescent="0.45">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x14ac:dyDescent="0.45">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3:43" x14ac:dyDescent="0.4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3:43" x14ac:dyDescent="0.45">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3:43" x14ac:dyDescent="0.45">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3:43" x14ac:dyDescent="0.45">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3:43" x14ac:dyDescent="0.45">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3:43" x14ac:dyDescent="0.45">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3:43" x14ac:dyDescent="0.4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3:43" x14ac:dyDescent="0.45">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3:43" x14ac:dyDescent="0.45">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3:43" x14ac:dyDescent="0.45">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3:43" x14ac:dyDescent="0.45">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3:43" x14ac:dyDescent="0.45">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3:43" x14ac:dyDescent="0.45">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3:43" x14ac:dyDescent="0.45">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3:43" x14ac:dyDescent="0.4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3:43" x14ac:dyDescent="0.45">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3:43" x14ac:dyDescent="0.4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3:43" x14ac:dyDescent="0.45">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3:43" x14ac:dyDescent="0.45">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3:43" x14ac:dyDescent="0.45">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3:43" x14ac:dyDescent="0.45">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3:43" x14ac:dyDescent="0.45">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3:43" x14ac:dyDescent="0.45">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3:43" x14ac:dyDescent="0.45">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3:43" x14ac:dyDescent="0.45">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3:43" x14ac:dyDescent="0.45">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3:43" x14ac:dyDescent="0.4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row>
    <row r="76" spans="3:43" x14ac:dyDescent="0.45">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row>
    <row r="77" spans="3:43" x14ac:dyDescent="0.45">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row>
    <row r="78" spans="3:43" x14ac:dyDescent="0.45">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row>
    <row r="79" spans="3:43" x14ac:dyDescent="0.45">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row>
    <row r="80" spans="3:43" x14ac:dyDescent="0.45">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row>
    <row r="81" spans="3:43" x14ac:dyDescent="0.45">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row>
    <row r="82" spans="3:43" x14ac:dyDescent="0.45">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row>
    <row r="83" spans="3:43" x14ac:dyDescent="0.45">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3:43" x14ac:dyDescent="0.45">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3:43" x14ac:dyDescent="0.4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3:43" x14ac:dyDescent="0.45">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3:43" x14ac:dyDescent="0.45">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3:43" x14ac:dyDescent="0.45">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3:43" x14ac:dyDescent="0.45">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3:43" x14ac:dyDescent="0.45">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3:43" x14ac:dyDescent="0.45">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row>
    <row r="92" spans="3:43" x14ac:dyDescent="0.45">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row>
    <row r="93" spans="3:43" x14ac:dyDescent="0.45">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row>
    <row r="94" spans="3:43" x14ac:dyDescent="0.45">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row>
    <row r="95" spans="3:43" x14ac:dyDescent="0.4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row>
    <row r="96" spans="3:43" x14ac:dyDescent="0.45">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row>
    <row r="97" spans="3:43" x14ac:dyDescent="0.45">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row>
    <row r="98" spans="3:43" x14ac:dyDescent="0.45">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row>
    <row r="99" spans="3:43" x14ac:dyDescent="0.45">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row>
    <row r="100" spans="3:43" x14ac:dyDescent="0.45">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row>
    <row r="101" spans="3:43" x14ac:dyDescent="0.45">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row>
    <row r="102" spans="3:43" x14ac:dyDescent="0.4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row>
    <row r="103" spans="3:43" x14ac:dyDescent="0.4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row>
    <row r="104" spans="3:43" x14ac:dyDescent="0.4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row>
    <row r="105" spans="3:43" x14ac:dyDescent="0.4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row>
    <row r="106" spans="3:43" x14ac:dyDescent="0.45">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3:43" x14ac:dyDescent="0.45">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3:43" x14ac:dyDescent="0.45">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row>
    <row r="109" spans="3:43" x14ac:dyDescent="0.45">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row>
    <row r="110" spans="3:43" x14ac:dyDescent="0.45">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row>
    <row r="111" spans="3:43" x14ac:dyDescent="0.45">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row>
    <row r="112" spans="3:43" x14ac:dyDescent="0.4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row>
    <row r="113" spans="3:43" x14ac:dyDescent="0.45">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row>
    <row r="114" spans="3:43" x14ac:dyDescent="0.45">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row>
    <row r="115" spans="3:43" x14ac:dyDescent="0.4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row>
    <row r="116" spans="3:43" x14ac:dyDescent="0.45">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row>
    <row r="117" spans="3:43" x14ac:dyDescent="0.45">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row>
    <row r="118" spans="3:43" x14ac:dyDescent="0.45">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row>
    <row r="119" spans="3:43" x14ac:dyDescent="0.4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row>
    <row r="120" spans="3:43" x14ac:dyDescent="0.45">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row>
    <row r="121" spans="3:43" x14ac:dyDescent="0.4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row>
    <row r="122" spans="3:43" x14ac:dyDescent="0.45">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row>
    <row r="123" spans="3:43" x14ac:dyDescent="0.45">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row>
    <row r="124" spans="3:43" x14ac:dyDescent="0.45">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row>
    <row r="125" spans="3:43" x14ac:dyDescent="0.4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row>
    <row r="126" spans="3:43" x14ac:dyDescent="0.45">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row>
    <row r="127" spans="3:43" x14ac:dyDescent="0.45">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row>
    <row r="128" spans="3:43" x14ac:dyDescent="0.45">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row>
    <row r="129" spans="3:43" x14ac:dyDescent="0.45">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row>
    <row r="130" spans="3:43" x14ac:dyDescent="0.45">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row>
    <row r="131" spans="3:43" x14ac:dyDescent="0.45">
      <c r="C131"/>
      <c r="D131"/>
      <c r="E131"/>
      <c r="F131"/>
      <c r="G131"/>
      <c r="H131"/>
      <c r="I131"/>
      <c r="J131"/>
      <c r="K131"/>
      <c r="L131"/>
      <c r="M131"/>
      <c r="N131"/>
      <c r="O131"/>
      <c r="P131"/>
      <c r="R131"/>
      <c r="S131"/>
      <c r="T131"/>
      <c r="U131"/>
      <c r="V131"/>
      <c r="W131"/>
      <c r="X131"/>
      <c r="Y131"/>
      <c r="Z131"/>
      <c r="AA131"/>
      <c r="AB131"/>
      <c r="AC131"/>
      <c r="AD131"/>
      <c r="AE131"/>
      <c r="AF131"/>
      <c r="AG131"/>
      <c r="AH131"/>
      <c r="AI131"/>
      <c r="AJ131"/>
      <c r="AK131"/>
      <c r="AL131"/>
      <c r="AM131"/>
      <c r="AN131"/>
      <c r="AO131"/>
      <c r="AP131"/>
      <c r="AQ131"/>
    </row>
  </sheetData>
  <mergeCells count="8">
    <mergeCell ref="A1:A3"/>
    <mergeCell ref="B1:B3"/>
    <mergeCell ref="AR2:BA2"/>
    <mergeCell ref="C1:X1"/>
    <mergeCell ref="Y1:AK1"/>
    <mergeCell ref="C2:M2"/>
    <mergeCell ref="N2:X2"/>
    <mergeCell ref="Y2:AK2"/>
  </mergeCells>
  <pageMargins left="0.25" right="0.25" top="0.75" bottom="0.75" header="0.3" footer="0.3"/>
  <pageSetup paperSize="508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7CA4-BDFF-42BA-AEB0-92F2AEB68DEE}">
  <dimension ref="A1:E48"/>
  <sheetViews>
    <sheetView view="pageBreakPreview" zoomScaleNormal="100" zoomScaleSheetLayoutView="100" workbookViewId="0">
      <selection activeCell="F1" sqref="F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pasākumiem'!A4:AK23,'D3'!E1,2)</f>
        <v>VES objekta nosaukums:D3</v>
      </c>
      <c r="B1" s="93"/>
      <c r="E1">
        <v>1</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pasākumiem'!A4:AK23,'D3'!E1,3)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pasākumiem'!A4:AK23,'D3'!E1,4)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pasākumiem'!A4:AK23,'D3'!E1,6)</f>
        <v>0</v>
      </c>
      <c r="D9" s="22"/>
      <c r="E9" s="23"/>
    </row>
    <row r="10" spans="1:5" ht="31.5" x14ac:dyDescent="0.45">
      <c r="A10" s="31" t="str">
        <f>'Apkopojums par pasākumiem'!G3</f>
        <v>Biotopu aizsardzība rekomendācijas pēc IVN</v>
      </c>
      <c r="B10" s="32" cm="1">
        <f t="array" ref="B10">INDEX('Apkopojums par pasākumiem'!A4:AK23,'D3'!E1,7)</f>
        <v>0</v>
      </c>
      <c r="D10" s="22"/>
      <c r="E10" s="23"/>
    </row>
    <row r="11" spans="1:5" ht="31.5" x14ac:dyDescent="0.45">
      <c r="A11" s="31" t="str">
        <f>'Apkopojums par pasākumiem'!H3</f>
        <v>Biotopu aizsardzība rekomendācijas pēc IVN Pamatojums</v>
      </c>
      <c r="B11" s="32" cm="1">
        <f t="array" ref="B11">INDEX('Apkopojums par pasākumiem'!A4:AK23,'D3'!E1,8)</f>
        <v>0</v>
      </c>
      <c r="D11" s="24"/>
      <c r="E11" s="23"/>
    </row>
    <row r="12" spans="1:5" ht="31.5" x14ac:dyDescent="0.45">
      <c r="A12" s="31" t="str">
        <f>'Apkopojums par pasākumiem'!I3</f>
        <v xml:space="preserve">ĪA sugas (eksperta atzinums) </v>
      </c>
      <c r="B12" s="32" t="str" cm="1">
        <f t="array" ref="B12">INDEX('Apkopojums par pasākumiem'!A4:AK23,'D3'!E1,9)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pasākumiem'!A4:AK23,'D3'!E1,10)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pasākumiem'!A4:AK23,'D3'!E1,11)</f>
        <v>Eksperta atzinums</v>
      </c>
      <c r="D14" s="22"/>
      <c r="E14" s="23"/>
    </row>
    <row r="15" spans="1:5" x14ac:dyDescent="0.45">
      <c r="A15" s="31" t="str">
        <f>'Apkopojums par pasākumiem'!L3</f>
        <v>Troksnis pēc IVN</v>
      </c>
      <c r="B15" s="32" cm="1">
        <f t="array" ref="B15">INDEX('Apkopojums par pasākumiem'!A4:AK23,'D3'!E1,12)</f>
        <v>0</v>
      </c>
      <c r="D15" s="22"/>
      <c r="E15" s="23"/>
    </row>
    <row r="16" spans="1:5" x14ac:dyDescent="0.5">
      <c r="A16" s="31" t="str">
        <f>'Apkopojums par pasākumiem'!M3</f>
        <v>Citi</v>
      </c>
      <c r="B16" s="33" cm="1">
        <f t="array" ref="B16">INDEX('Apkopojums par pasākumiem'!A4:AK23,'D3'!E1,13)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pasākumiem'!A4:AK23,'D3'!E1,14)</f>
        <v>0</v>
      </c>
      <c r="D19" s="22"/>
      <c r="E19" s="25"/>
    </row>
    <row r="20" spans="1:5" x14ac:dyDescent="0.45">
      <c r="A20" s="31" t="str">
        <f>'Apkopojums par pasākumiem'!O3</f>
        <v>Putnu aizsardzība rekomendācijas pēc IVN</v>
      </c>
      <c r="B20" s="32" cm="1">
        <f t="array" ref="B20">INDEX('Apkopojums par pasākumiem'!A4:AK23,'D3'!E1,15)</f>
        <v>0</v>
      </c>
      <c r="D20" s="24"/>
      <c r="E20" s="25"/>
    </row>
    <row r="21" spans="1:5" ht="31.5" x14ac:dyDescent="0.45">
      <c r="A21" s="31" t="str">
        <f>'Apkopojums par pasākumiem'!P3</f>
        <v>Putnu aizsardzības rekomendācijas un nosacījumi pēc IVN Pamatojums</v>
      </c>
      <c r="B21" s="32" cm="1">
        <f t="array" ref="B21">INDEX('Apkopojums par pasākumiem'!A4:AK23,'D3'!E1,16)</f>
        <v>0</v>
      </c>
      <c r="D21" s="22"/>
      <c r="E21" s="23"/>
    </row>
    <row r="22" spans="1:5" x14ac:dyDescent="0.45">
      <c r="A22" s="31" t="str">
        <f>'Apkopojums par pasākumiem'!Q3</f>
        <v xml:space="preserve">Biotopi (eksperta atzinums) </v>
      </c>
      <c r="B22" s="32" t="str" cm="1">
        <f t="array" ref="B22">INDEX('Apkopojums par pasākumiem'!A4:AK23,'D3'!E1,17)</f>
        <v>Kā piebraucamo ceļu ieteicams izmantot esošo meža ceļu</v>
      </c>
      <c r="D22" s="22"/>
      <c r="E22" s="23"/>
    </row>
    <row r="23" spans="1:5" ht="31.5" x14ac:dyDescent="0.45">
      <c r="A23" s="31" t="str">
        <f>'Apkopojums par pasākumiem'!R3</f>
        <v>Biotopu aizsardzība rekomendācijas pēc IVN</v>
      </c>
      <c r="B23" s="32" t="str" cm="1">
        <f t="array" ref="B23">INDEX('Apkopojums par pasākumiem'!A4:AK23,'D3'!E1,18)</f>
        <v>Ievērot biotopu eksperta nosacījumus, ja tiek veikta papildus sugu un biotopu izpēte</v>
      </c>
      <c r="D23" s="24"/>
      <c r="E23" s="23"/>
    </row>
    <row r="24" spans="1:5" ht="31.5" x14ac:dyDescent="0.45">
      <c r="A24" s="31" t="str">
        <f>'Apkopojums par pasākumiem'!S3</f>
        <v>Biotopu aizsardzība rekomendācijas pēc IVN Pamatojums</v>
      </c>
      <c r="B24" s="32" t="str" cm="1">
        <f t="array" ref="B24">INDEX('Apkopojums par pasākumiem'!A4:AK23,'D3'!E1,19)</f>
        <v>Eksperta atzinums</v>
      </c>
      <c r="D24" s="22"/>
      <c r="E24" s="26"/>
    </row>
    <row r="25" spans="1:5" x14ac:dyDescent="0.45">
      <c r="A25" s="31" t="str">
        <f>'Apkopojums par pasākumiem'!T3</f>
        <v>ĪA sugas (eksperta atzinums)</v>
      </c>
      <c r="B25" s="32" cm="1">
        <f t="array" ref="B25">INDEX('Apkopojums par pasākumiem'!A4:AK23,'D3'!E1,20)</f>
        <v>0</v>
      </c>
      <c r="D25" s="22"/>
      <c r="E25" s="26"/>
    </row>
    <row r="26" spans="1:5" x14ac:dyDescent="0.45">
      <c r="A26" s="31" t="str">
        <f>'Apkopojums par pasākumiem'!U3</f>
        <v>ĪA sugas rekomendācijas pēc IVN</v>
      </c>
      <c r="B26" s="32" cm="1">
        <f t="array" ref="B26">INDEX('Apkopojums par pasākumiem'!A4:AK23,'D3'!E1,21)</f>
        <v>0</v>
      </c>
      <c r="D26" s="22"/>
      <c r="E26" s="23"/>
    </row>
    <row r="27" spans="1:5" ht="31.5" x14ac:dyDescent="0.45">
      <c r="A27" s="31" t="str">
        <f>'Apkopojums par pasākumiem'!V3</f>
        <v>ĪA sugas rekomendācijas pēc IVN Pamatojums</v>
      </c>
      <c r="B27" s="32" cm="1">
        <f t="array" ref="B27">INDEX('Apkopojums par pasākumiem'!A4:AK23,'D3'!E1,22)</f>
        <v>0</v>
      </c>
      <c r="D27" s="22"/>
      <c r="E27" s="23"/>
    </row>
    <row r="28" spans="1:5" ht="31.5" x14ac:dyDescent="0.45">
      <c r="A28" s="31" t="str">
        <f>'Apkopojums par pasākumiem'!W3</f>
        <v>Troksnis pēc IVN</v>
      </c>
      <c r="B28" s="32" t="str" cm="1">
        <f t="array" ref="B28">INDEX('Apkopojums par pasākumiem'!A4:AK23,'D3'!E1,23)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pasākumiem'!A4:AK23,'D3'!E1,24)</f>
        <v>0</v>
      </c>
      <c r="D29" s="22"/>
      <c r="E29" s="27"/>
    </row>
    <row r="30" spans="1:5" x14ac:dyDescent="0.45">
      <c r="A30" s="35"/>
      <c r="B30" s="37"/>
      <c r="D30" s="22"/>
      <c r="E30" s="27"/>
    </row>
    <row r="31" spans="1:5" ht="21" x14ac:dyDescent="0.45">
      <c r="A31" s="93" t="str" cm="1">
        <f t="array" ref="A31">'Apkopojums par pasākumiem'!B1&amp;":" &amp; INDEX('Apkopojums par pasākumiem'!A4:AK23,'D3'!E1,2)</f>
        <v>VES objekta nosaukums:D3</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pasākumiem'!A4:AK23,'D3'!E1,25)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pasākumiem'!A4:AK23,'D3'!E1,26)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pasākumiem'!A4:AK23,'D3'!E1,27)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pasākumiem'!A4:AK23,'D3'!E1,28)</f>
        <v>0</v>
      </c>
      <c r="D39" s="22"/>
      <c r="E39" s="25"/>
    </row>
    <row r="40" spans="1:5" ht="31.5" x14ac:dyDescent="0.45">
      <c r="A40" s="31" t="str">
        <f>'Apkopojums par pasākumiem'!AC3</f>
        <v>Biotopu aizsardzība rekomendācijas pēc IVN</v>
      </c>
      <c r="B40" s="32" cm="1">
        <f t="array" ref="B40">INDEX('Apkopojums par pasākumiem'!A4:AK23,'D3'!E1,29)</f>
        <v>0</v>
      </c>
      <c r="D40" s="22"/>
      <c r="E40" s="23"/>
    </row>
    <row r="41" spans="1:5" ht="31.5" x14ac:dyDescent="0.45">
      <c r="A41" s="31" t="str">
        <f>'Apkopojums par pasākumiem'!AD3</f>
        <v>Biotopu aizsardzība rekomendācijas pēc IVN Pamatojums</v>
      </c>
      <c r="B41" s="32" cm="1">
        <f t="array" ref="B41">INDEX('Apkopojums par pasākumiem'!A4:AK23,'D3'!E1,30)</f>
        <v>0</v>
      </c>
      <c r="D41" s="22"/>
      <c r="E41" s="23"/>
    </row>
    <row r="42" spans="1:5" x14ac:dyDescent="0.45">
      <c r="A42" s="31" t="str">
        <f>'Apkopojums par pasākumiem'!AE3</f>
        <v>ĪA sugas (eksperta atzinums)</v>
      </c>
      <c r="B42" s="32" cm="1">
        <f t="array" ref="B42">INDEX('Apkopojums par pasākumiem'!A4:AK23,'D3'!E1,31)</f>
        <v>0</v>
      </c>
      <c r="D42" s="24"/>
      <c r="E42" s="23"/>
    </row>
    <row r="43" spans="1:5" ht="78.75" x14ac:dyDescent="0.45">
      <c r="A43" s="31" t="str">
        <f>'Apkopojums par pasākumiem'!AF3</f>
        <v>Sikspārņi (eksperta atzinums)</v>
      </c>
      <c r="B43" s="32" t="str" cm="1">
        <f t="array" ref="B43">INDEX('Apkopojums par pasākumiem'!A4:AK23,'D3'!E1,32)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pasākumiem'!A4:AK23,'D3'!E1,33)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pasākumiem'!A4:AK23,'D3'!E1,34)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pasākumiem'!A4:AK23,'D3'!E1,35)</f>
        <v>0</v>
      </c>
      <c r="D46" s="22"/>
    </row>
    <row r="47" spans="1:5" x14ac:dyDescent="0.45">
      <c r="A47" s="31" t="str">
        <f>'Apkopojums par pasākumiem'!AJ3</f>
        <v>Mirgošana</v>
      </c>
      <c r="B47" s="32" cm="1">
        <f t="array" ref="B47">INDEX('Apkopojums par pasākumiem'!A4:AK23,'D3'!E1,36)</f>
        <v>0</v>
      </c>
      <c r="D47" s="22"/>
    </row>
    <row r="48" spans="1:5" x14ac:dyDescent="0.45">
      <c r="A48" s="31" t="str">
        <f>'Apkopojums par pasākumiem'!AK3</f>
        <v>Citi</v>
      </c>
      <c r="B48" s="32" cm="1">
        <f t="array" ref="B48">INDEX('Apkopojums par pasākumiem'!A4:AK23,'D3'!E1,37)</f>
        <v>0</v>
      </c>
      <c r="D48" s="22"/>
    </row>
  </sheetData>
  <mergeCells count="7">
    <mergeCell ref="A35:B35"/>
    <mergeCell ref="A1:B1"/>
    <mergeCell ref="A33:B33"/>
    <mergeCell ref="A31:B31"/>
    <mergeCell ref="A3:B3"/>
    <mergeCell ref="A5:B5"/>
    <mergeCell ref="A18:B18"/>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340A-AFF6-4441-A16B-BF7563310EC2}">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pasākumiem'!A4:AK23,'D4'!E1,2)</f>
        <v>VES objekta nosaukums:D4</v>
      </c>
      <c r="B1" s="93"/>
      <c r="E1">
        <v>2</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pasākumiem'!A4:AK23,'D4'!E1,3)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pasākumiem'!A4:AK23,'D4'!E1,4)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pasākumiem'!A4:AK23,'D4'!E1,5)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pasākumiem'!A4:AK23,'D4'!E1,6)</f>
        <v>0</v>
      </c>
      <c r="D9" s="22"/>
      <c r="E9" s="23"/>
    </row>
    <row r="10" spans="1:5" ht="31.5" x14ac:dyDescent="0.45">
      <c r="A10" s="31" t="str">
        <f>'Apkopojums par pasākumiem'!G3</f>
        <v>Biotopu aizsardzība rekomendācijas pēc IVN</v>
      </c>
      <c r="B10" s="32" cm="1">
        <f t="array" ref="B10">INDEX('Apkopojums par pasākumiem'!A4:AK23,'D4'!E1,7)</f>
        <v>0</v>
      </c>
      <c r="D10" s="22"/>
      <c r="E10" s="23"/>
    </row>
    <row r="11" spans="1:5" ht="31.5" x14ac:dyDescent="0.45">
      <c r="A11" s="31" t="str">
        <f>'Apkopojums par pasākumiem'!H3</f>
        <v>Biotopu aizsardzība rekomendācijas pēc IVN Pamatojums</v>
      </c>
      <c r="B11" s="32" cm="1">
        <f t="array" ref="B11">INDEX('Apkopojums par pasākumiem'!A4:AK23,'D4'!E1,8)</f>
        <v>0</v>
      </c>
      <c r="D11" s="24"/>
      <c r="E11" s="23"/>
    </row>
    <row r="12" spans="1:5" ht="31.5" x14ac:dyDescent="0.45">
      <c r="A12" s="31" t="str">
        <f>'Apkopojums par pasākumiem'!I3</f>
        <v xml:space="preserve">ĪA sugas (eksperta atzinums) </v>
      </c>
      <c r="B12" s="32" t="str" cm="1">
        <f t="array" ref="B12">INDEX('Apkopojums par pasākumiem'!A4:AK23,'D4'!E1,9)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pasākumiem'!A4:AK23,'D4'!E1,10)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pasākumiem'!A4:AK23,'D4'!E1,11)</f>
        <v>Eksperta atzinums</v>
      </c>
      <c r="D14" s="22"/>
      <c r="E14" s="23"/>
    </row>
    <row r="15" spans="1:5" x14ac:dyDescent="0.45">
      <c r="A15" s="31" t="str">
        <f>'Apkopojums par pasākumiem'!L3</f>
        <v>Troksnis pēc IVN</v>
      </c>
      <c r="B15" s="32" cm="1">
        <f t="array" ref="B15">INDEX('Apkopojums par pasākumiem'!A4:AK23,'D4'!E1,12)</f>
        <v>0</v>
      </c>
      <c r="D15" s="22"/>
      <c r="E15" s="23"/>
    </row>
    <row r="16" spans="1:5" x14ac:dyDescent="0.5">
      <c r="A16" s="31" t="str">
        <f>'Apkopojums par pasākumiem'!M3</f>
        <v>Citi</v>
      </c>
      <c r="B16" s="33" t="str" cm="1">
        <f t="array" ref="B16">INDEX('Apkopojums par pasākumiem'!A4:AK23,'D4'!E1,13)</f>
        <v>Novietojuma korekcija, lai hidroloģisko izmaiņu rezultātā netiktu ietekmēti biotopi</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pasākumiem'!A4:AK23,'D4'!E1,14)</f>
        <v>0</v>
      </c>
      <c r="D19" s="22"/>
      <c r="E19" s="25"/>
    </row>
    <row r="20" spans="1:5" x14ac:dyDescent="0.45">
      <c r="A20" s="31" t="str">
        <f>'Apkopojums par pasākumiem'!O3</f>
        <v>Putnu aizsardzība rekomendācijas pēc IVN</v>
      </c>
      <c r="B20" s="32" cm="1">
        <f t="array" ref="B20">INDEX('Apkopojums par pasākumiem'!A4:AK23,'D4'!E1,15)</f>
        <v>0</v>
      </c>
      <c r="D20" s="24"/>
      <c r="E20" s="25"/>
    </row>
    <row r="21" spans="1:5" ht="31.5" x14ac:dyDescent="0.45">
      <c r="A21" s="31" t="str">
        <f>'Apkopojums par pasākumiem'!P3</f>
        <v>Putnu aizsardzības rekomendācijas un nosacījumi pēc IVN Pamatojums</v>
      </c>
      <c r="B21" s="32" cm="1">
        <f t="array" ref="B21">INDEX('Apkopojums par pasākumiem'!A4:AK23,'D4'!E1,16)</f>
        <v>0</v>
      </c>
      <c r="D21" s="22"/>
      <c r="E21" s="23"/>
    </row>
    <row r="22" spans="1:5" x14ac:dyDescent="0.45">
      <c r="A22" s="31" t="str">
        <f>'Apkopojums par pasākumiem'!Q3</f>
        <v xml:space="preserve">Biotopi (eksperta atzinums) </v>
      </c>
      <c r="B22" s="32" cm="1">
        <f t="array" ref="B22">INDEX('Apkopojums par pasākumiem'!A4:AK23,'D4'!E1,17)</f>
        <v>0</v>
      </c>
      <c r="D22" s="22"/>
      <c r="E22" s="23"/>
    </row>
    <row r="23" spans="1:5" ht="31.5" x14ac:dyDescent="0.45">
      <c r="A23" s="31" t="str">
        <f>'Apkopojums par pasākumiem'!R3</f>
        <v>Biotopu aizsardzība rekomendācijas pēc IVN</v>
      </c>
      <c r="B23" s="32" cm="1">
        <f t="array" ref="B23">INDEX('Apkopojums par pasākumiem'!A4:AK23,'D4'!E1,18)</f>
        <v>0</v>
      </c>
      <c r="D23" s="24"/>
      <c r="E23" s="23"/>
    </row>
    <row r="24" spans="1:5" ht="31.5" x14ac:dyDescent="0.45">
      <c r="A24" s="31" t="str">
        <f>'Apkopojums par pasākumiem'!S3</f>
        <v>Biotopu aizsardzība rekomendācijas pēc IVN Pamatojums</v>
      </c>
      <c r="B24" s="32" cm="1">
        <f t="array" ref="B24">INDEX('Apkopojums par pasākumiem'!A4:AK23,'D4'!E1,19)</f>
        <v>0</v>
      </c>
      <c r="D24" s="22"/>
      <c r="E24" s="26"/>
    </row>
    <row r="25" spans="1:5" x14ac:dyDescent="0.45">
      <c r="A25" s="31" t="str">
        <f>'Apkopojums par pasākumiem'!T3</f>
        <v>ĪA sugas (eksperta atzinums)</v>
      </c>
      <c r="B25" s="32" cm="1">
        <f t="array" ref="B25">INDEX('Apkopojums par pasākumiem'!A4:AK23,'D4'!E1,20)</f>
        <v>0</v>
      </c>
      <c r="D25" s="22"/>
      <c r="E25" s="26"/>
    </row>
    <row r="26" spans="1:5" x14ac:dyDescent="0.45">
      <c r="A26" s="31" t="str">
        <f>'Apkopojums par pasākumiem'!U3</f>
        <v>ĪA sugas rekomendācijas pēc IVN</v>
      </c>
      <c r="B26" s="32" cm="1">
        <f t="array" ref="B26">INDEX('Apkopojums par pasākumiem'!A4:AK23,'D4'!E1,21)</f>
        <v>0</v>
      </c>
      <c r="D26" s="22"/>
      <c r="E26" s="23"/>
    </row>
    <row r="27" spans="1:5" ht="31.5" x14ac:dyDescent="0.45">
      <c r="A27" s="31" t="str">
        <f>'Apkopojums par pasākumiem'!V3</f>
        <v>ĪA sugas rekomendācijas pēc IVN Pamatojums</v>
      </c>
      <c r="B27" s="32" cm="1">
        <f t="array" ref="B27">INDEX('Apkopojums par pasākumiem'!A4:AK23,'D4'!E1,22)</f>
        <v>0</v>
      </c>
      <c r="D27" s="22"/>
      <c r="E27" s="23"/>
    </row>
    <row r="28" spans="1:5" ht="31.5" x14ac:dyDescent="0.45">
      <c r="A28" s="31" t="str">
        <f>'Apkopojums par pasākumiem'!W3</f>
        <v>Troksnis pēc IVN</v>
      </c>
      <c r="B28" s="32" t="str" cm="1">
        <f t="array" ref="B28">INDEX('Apkopojums par pasākumiem'!A4:AK23,'D4'!E1,23)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pasākumiem'!A4:AK23,'D4'!E1,24)</f>
        <v>0</v>
      </c>
      <c r="D29" s="22"/>
      <c r="E29" s="27"/>
    </row>
    <row r="30" spans="1:5" x14ac:dyDescent="0.45">
      <c r="A30" s="35"/>
      <c r="B30" s="37"/>
      <c r="D30" s="22"/>
      <c r="E30" s="27"/>
    </row>
    <row r="31" spans="1:5" ht="21" x14ac:dyDescent="0.45">
      <c r="A31" s="93" t="str" cm="1">
        <f t="array" ref="A31">'Apkopojums par pasākumiem'!B1&amp;":" &amp; INDEX('Apkopojums par pasākumiem'!A4:AK23,'D4'!E1,2)</f>
        <v>VES objekta nosaukums:D4</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pasākumiem'!A4:AK23,'D4'!E1,25)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pasākumiem'!A4:AK23,'D4'!E1,26)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pasākumiem'!A4:AK23,'D4'!E1,27)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pasākumiem'!A4:AK23,'D4'!E1,28)</f>
        <v>0</v>
      </c>
      <c r="D39" s="22"/>
      <c r="E39" s="25"/>
    </row>
    <row r="40" spans="1:5" ht="31.5" x14ac:dyDescent="0.45">
      <c r="A40" s="31" t="str">
        <f>'Apkopojums par pasākumiem'!AC3</f>
        <v>Biotopu aizsardzība rekomendācijas pēc IVN</v>
      </c>
      <c r="B40" s="32" cm="1">
        <f t="array" ref="B40">INDEX('Apkopojums par pasākumiem'!A4:AK23,'D4'!E1,29)</f>
        <v>0</v>
      </c>
      <c r="D40" s="22"/>
      <c r="E40" s="23"/>
    </row>
    <row r="41" spans="1:5" ht="31.5" x14ac:dyDescent="0.45">
      <c r="A41" s="31" t="str">
        <f>'Apkopojums par pasākumiem'!AD3</f>
        <v>Biotopu aizsardzība rekomendācijas pēc IVN Pamatojums</v>
      </c>
      <c r="B41" s="32" cm="1">
        <f t="array" ref="B41">INDEX('Apkopojums par pasākumiem'!A4:AK23,'D4'!E1,30)</f>
        <v>0</v>
      </c>
      <c r="D41" s="22"/>
      <c r="E41" s="23"/>
    </row>
    <row r="42" spans="1:5" x14ac:dyDescent="0.45">
      <c r="A42" s="31" t="str">
        <f>'Apkopojums par pasākumiem'!AE3</f>
        <v>ĪA sugas (eksperta atzinums)</v>
      </c>
      <c r="B42" s="32" cm="1">
        <f t="array" ref="B42">INDEX('Apkopojums par pasākumiem'!A4:AK23,'D4'!E1,31)</f>
        <v>0</v>
      </c>
      <c r="D42" s="24"/>
      <c r="E42" s="23"/>
    </row>
    <row r="43" spans="1:5" ht="78.75" x14ac:dyDescent="0.45">
      <c r="A43" s="31" t="str">
        <f>'Apkopojums par pasākumiem'!AF3</f>
        <v>Sikspārņi (eksperta atzinums)</v>
      </c>
      <c r="B43" s="32" t="str" cm="1">
        <f t="array" ref="B43">INDEX('Apkopojums par pasākumiem'!A4:AK23,'D4'!E1,32)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pasākumiem'!A4:AK23,'D4'!E1,33)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pasākumiem'!A4:AK23,'D4'!E1,34)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pasākumiem'!A4:AK23,'D4'!E1,35)</f>
        <v>0</v>
      </c>
      <c r="D46" s="22"/>
    </row>
    <row r="47" spans="1:5" x14ac:dyDescent="0.45">
      <c r="A47" s="31" t="str">
        <f>'Apkopojums par pasākumiem'!AJ3</f>
        <v>Mirgošana</v>
      </c>
      <c r="B47" s="32" cm="1">
        <f t="array" ref="B47">INDEX('Apkopojums par pasākumiem'!A4:AK23,'D4'!E1,36)</f>
        <v>0</v>
      </c>
      <c r="D47" s="22"/>
    </row>
    <row r="48" spans="1:5" x14ac:dyDescent="0.45">
      <c r="A48" s="31" t="str">
        <f>'Apkopojums par pasākumiem'!AK3</f>
        <v>Citi</v>
      </c>
      <c r="B48" s="32" cm="1">
        <f t="array" ref="B48">INDEX('Apkopojums par pasākumiem'!A4:AK23,'D4'!E1,37)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8300-4ACE-4459-99BF-377A3BABE805}">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pasākumiem'!A4:AK23,'D8'!E1,2)</f>
        <v>VES objekta nosaukums:D8</v>
      </c>
      <c r="B1" s="93"/>
      <c r="E1">
        <v>3</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pasākumiem'!A4:AK23,'D8'!E1,3)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pasākumiem'!A4:AK23,'D8'!E1,4)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pasākumiem'!A4:AK23,'D8'!E1,5)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pasākumiem'!A4:AK23,'D8'!E1,6)</f>
        <v>0</v>
      </c>
      <c r="D9" s="22"/>
      <c r="E9" s="23"/>
    </row>
    <row r="10" spans="1:5" ht="31.5" x14ac:dyDescent="0.45">
      <c r="A10" s="31" t="str">
        <f>'Apkopojums par pasākumiem'!G3</f>
        <v>Biotopu aizsardzība rekomendācijas pēc IVN</v>
      </c>
      <c r="B10" s="32" cm="1">
        <f t="array" ref="B10">INDEX('Apkopojums par pasākumiem'!A4:AK23,'D8'!E1,7)</f>
        <v>0</v>
      </c>
      <c r="D10" s="22"/>
      <c r="E10" s="23"/>
    </row>
    <row r="11" spans="1:5" ht="31.5" x14ac:dyDescent="0.45">
      <c r="A11" s="31" t="str">
        <f>'Apkopojums par pasākumiem'!H3</f>
        <v>Biotopu aizsardzība rekomendācijas pēc IVN Pamatojums</v>
      </c>
      <c r="B11" s="32" cm="1">
        <f t="array" ref="B11">INDEX('Apkopojums par pasākumiem'!A4:AK23,'D8'!E1,8)</f>
        <v>0</v>
      </c>
      <c r="D11" s="24"/>
      <c r="E11" s="23"/>
    </row>
    <row r="12" spans="1:5" ht="31.5" x14ac:dyDescent="0.45">
      <c r="A12" s="31" t="str">
        <f>'Apkopojums par pasākumiem'!I3</f>
        <v xml:space="preserve">ĪA sugas (eksperta atzinums) </v>
      </c>
      <c r="B12" s="32" t="str" cm="1">
        <f t="array" ref="B12">INDEX('Apkopojums par pasākumiem'!A4:AK23,'D8'!E1,9)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pasākumiem'!A4:AK23,'D8'!E1,10)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pasākumiem'!A4:AK23,'D8'!E1,11)</f>
        <v>Eksperta atzinums</v>
      </c>
      <c r="D14" s="22"/>
      <c r="E14" s="23"/>
    </row>
    <row r="15" spans="1:5" ht="63" x14ac:dyDescent="0.45">
      <c r="A15" s="31" t="str">
        <f>'Apkopojums par pasākumiem'!L3</f>
        <v>Troksnis pēc IVN</v>
      </c>
      <c r="B15" s="32" t="str" cm="1">
        <f t="array" ref="B15">INDEX('Apkopojums par pasākumiem'!A4:AK23,'D8'!E1,12)</f>
        <v>Lai ievērotu PVO vadlīnijās rekomendētās diennakts LDVN vērtības, īstenojami pasākumi ietekmes mazināšanai: jāizvēlas VES modeļi, kuru radītais troksnis atbilst PVO rekomendācijām, uzstādot VES ar pēc iespējas zemāku trokšņa emisijas līmeni vai aerodinamiski uzlabotiem spārniem (R)</v>
      </c>
      <c r="D15" s="22"/>
      <c r="E15" s="23"/>
    </row>
    <row r="16" spans="1:5" x14ac:dyDescent="0.5">
      <c r="A16" s="31" t="str">
        <f>'Apkopojums par pasākumiem'!M3</f>
        <v>Citi</v>
      </c>
      <c r="B16" s="33" cm="1">
        <f t="array" ref="B16">INDEX('Apkopojums par pasākumiem'!A4:AK23,'D8'!E1,13)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pasākumiem'!A4:AK23,'D8'!E1,14)</f>
        <v>0</v>
      </c>
      <c r="D19" s="22"/>
      <c r="E19" s="25"/>
    </row>
    <row r="20" spans="1:5" x14ac:dyDescent="0.45">
      <c r="A20" s="31" t="str">
        <f>'Apkopojums par pasākumiem'!O3</f>
        <v>Putnu aizsardzība rekomendācijas pēc IVN</v>
      </c>
      <c r="B20" s="32" cm="1">
        <f t="array" ref="B20">INDEX('Apkopojums par pasākumiem'!A4:AK23,'D8'!E1,15)</f>
        <v>0</v>
      </c>
      <c r="D20" s="24"/>
      <c r="E20" s="25"/>
    </row>
    <row r="21" spans="1:5" ht="31.5" x14ac:dyDescent="0.45">
      <c r="A21" s="31" t="str">
        <f>'Apkopojums par pasākumiem'!P3</f>
        <v>Putnu aizsardzības rekomendācijas un nosacījumi pēc IVN Pamatojums</v>
      </c>
      <c r="B21" s="32" cm="1">
        <f t="array" ref="B21">INDEX('Apkopojums par pasākumiem'!A4:AK23,'D8'!E1,16)</f>
        <v>0</v>
      </c>
      <c r="D21" s="22"/>
      <c r="E21" s="23"/>
    </row>
    <row r="22" spans="1:5" x14ac:dyDescent="0.45">
      <c r="A22" s="31" t="str">
        <f>'Apkopojums par pasākumiem'!Q3</f>
        <v xml:space="preserve">Biotopi (eksperta atzinums) </v>
      </c>
      <c r="B22" s="32" cm="1">
        <f t="array" ref="B22">INDEX('Apkopojums par pasākumiem'!A4:AK23,'D8'!E1,17)</f>
        <v>0</v>
      </c>
      <c r="D22" s="22"/>
      <c r="E22" s="23"/>
    </row>
    <row r="23" spans="1:5" ht="31.5" x14ac:dyDescent="0.45">
      <c r="A23" s="31" t="str">
        <f>'Apkopojums par pasākumiem'!R3</f>
        <v>Biotopu aizsardzība rekomendācijas pēc IVN</v>
      </c>
      <c r="B23" s="32" cm="1">
        <f t="array" ref="B23">INDEX('Apkopojums par pasākumiem'!A4:AK23,'D8'!E1,18)</f>
        <v>0</v>
      </c>
      <c r="D23" s="24"/>
      <c r="E23" s="23"/>
    </row>
    <row r="24" spans="1:5" ht="31.5" x14ac:dyDescent="0.45">
      <c r="A24" s="31" t="str">
        <f>'Apkopojums par pasākumiem'!S3</f>
        <v>Biotopu aizsardzība rekomendācijas pēc IVN Pamatojums</v>
      </c>
      <c r="B24" s="32" cm="1">
        <f t="array" ref="B24">INDEX('Apkopojums par pasākumiem'!A4:AK23,'D8'!E1,19)</f>
        <v>0</v>
      </c>
      <c r="D24" s="22"/>
      <c r="E24" s="26"/>
    </row>
    <row r="25" spans="1:5" x14ac:dyDescent="0.45">
      <c r="A25" s="31" t="str">
        <f>'Apkopojums par pasākumiem'!T3</f>
        <v>ĪA sugas (eksperta atzinums)</v>
      </c>
      <c r="B25" s="32" cm="1">
        <f t="array" ref="B25">INDEX('Apkopojums par pasākumiem'!A4:AK23,'D8'!E1,20)</f>
        <v>0</v>
      </c>
      <c r="D25" s="22"/>
      <c r="E25" s="26"/>
    </row>
    <row r="26" spans="1:5" x14ac:dyDescent="0.45">
      <c r="A26" s="31" t="str">
        <f>'Apkopojums par pasākumiem'!U3</f>
        <v>ĪA sugas rekomendācijas pēc IVN</v>
      </c>
      <c r="B26" s="32" cm="1">
        <f t="array" ref="B26">INDEX('Apkopojums par pasākumiem'!A4:AK23,'D8'!E1,21)</f>
        <v>0</v>
      </c>
      <c r="D26" s="22"/>
      <c r="E26" s="23"/>
    </row>
    <row r="27" spans="1:5" ht="31.5" x14ac:dyDescent="0.45">
      <c r="A27" s="31" t="str">
        <f>'Apkopojums par pasākumiem'!V3</f>
        <v>ĪA sugas rekomendācijas pēc IVN Pamatojums</v>
      </c>
      <c r="B27" s="32" cm="1">
        <f t="array" ref="B27">INDEX('Apkopojums par pasākumiem'!A4:AK23,'D8'!E1,22)</f>
        <v>0</v>
      </c>
      <c r="D27" s="22"/>
      <c r="E27" s="23"/>
    </row>
    <row r="28" spans="1:5" ht="31.5" x14ac:dyDescent="0.45">
      <c r="A28" s="31" t="str">
        <f>'Apkopojums par pasākumiem'!W3</f>
        <v>Troksnis pēc IVN</v>
      </c>
      <c r="B28" s="32" t="str" cm="1">
        <f t="array" ref="B28">INDEX('Apkopojums par pasākumiem'!A4:AK23,'D8'!E1,23)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pasākumiem'!A4:AK23,'D8'!E1,24)</f>
        <v>0</v>
      </c>
      <c r="D29" s="22"/>
      <c r="E29" s="27"/>
    </row>
    <row r="30" spans="1:5" x14ac:dyDescent="0.45">
      <c r="A30" s="35"/>
      <c r="B30" s="37"/>
      <c r="D30" s="22"/>
      <c r="E30" s="27"/>
    </row>
    <row r="31" spans="1:5" ht="21" x14ac:dyDescent="0.45">
      <c r="A31" s="93" t="str" cm="1">
        <f t="array" ref="A31">'Apkopojums par pasākumiem'!B1&amp;":" &amp; INDEX('Apkopojums par pasākumiem'!A4:AK23,'D8'!E1,2)</f>
        <v>VES objekta nosaukums:D8</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41.75" x14ac:dyDescent="0.45">
      <c r="A36" s="31" t="str">
        <f>'Apkopojums par pasākumiem'!Y3</f>
        <v>Putnu aizsardzība (eksperta atzinums, rekomendējošie pasākumi)</v>
      </c>
      <c r="B36" s="32" t="str" cm="1">
        <f t="array" ref="B36">INDEX('Apkopojums par pasākumiem'!A4:AK23,'D8'!E1,25)</f>
        <v xml:space="preserve">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uz medņu riestiem starp 1. aprīli un 15. maiju laika periodā no saullēkta līdz 4 stundām pēc saullēkta un </v>
      </c>
      <c r="D36" s="22"/>
      <c r="E36" s="25"/>
    </row>
    <row r="37" spans="1:5" ht="157.5" x14ac:dyDescent="0.45">
      <c r="A37" s="31" t="str">
        <f>'Apkopojums par pasākumiem'!Z3</f>
        <v>Putnu aizsardzība rekomendācijas pēc IVN</v>
      </c>
      <c r="B37" s="32" t="str" cm="1">
        <f t="array" ref="B37">INDEX('Apkopojums par pasākumiem'!A4:AK23,'D8'!E1,26)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pasākumiem'!A4:AK23,'D8'!E1,27)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pasākumiem'!A4:AK23,'D8'!E1,28)</f>
        <v>0</v>
      </c>
      <c r="D39" s="22"/>
      <c r="E39" s="25"/>
    </row>
    <row r="40" spans="1:5" ht="31.5" x14ac:dyDescent="0.45">
      <c r="A40" s="31" t="str">
        <f>'Apkopojums par pasākumiem'!AC3</f>
        <v>Biotopu aizsardzība rekomendācijas pēc IVN</v>
      </c>
      <c r="B40" s="32" cm="1">
        <f t="array" ref="B40">INDEX('Apkopojums par pasākumiem'!A4:AK23,'D8'!E1,29)</f>
        <v>0</v>
      </c>
      <c r="D40" s="22"/>
      <c r="E40" s="23"/>
    </row>
    <row r="41" spans="1:5" ht="31.5" x14ac:dyDescent="0.45">
      <c r="A41" s="31" t="str">
        <f>'Apkopojums par pasākumiem'!AD3</f>
        <v>Biotopu aizsardzība rekomendācijas pēc IVN Pamatojums</v>
      </c>
      <c r="B41" s="32" cm="1">
        <f t="array" ref="B41">INDEX('Apkopojums par pasākumiem'!A4:AK23,'D8'!E1,30)</f>
        <v>0</v>
      </c>
      <c r="D41" s="22"/>
      <c r="E41" s="23"/>
    </row>
    <row r="42" spans="1:5" x14ac:dyDescent="0.45">
      <c r="A42" s="31" t="str">
        <f>'Apkopojums par pasākumiem'!AE3</f>
        <v>ĪA sugas (eksperta atzinums)</v>
      </c>
      <c r="B42" s="32" cm="1">
        <f t="array" ref="B42">INDEX('Apkopojums par pasākumiem'!A4:AK23,'D8'!E1,31)</f>
        <v>0</v>
      </c>
      <c r="D42" s="24"/>
      <c r="E42" s="23"/>
    </row>
    <row r="43" spans="1:5" ht="78.75" x14ac:dyDescent="0.45">
      <c r="A43" s="31" t="str">
        <f>'Apkopojums par pasākumiem'!AF3</f>
        <v>Sikspārņi (eksperta atzinums)</v>
      </c>
      <c r="B43" s="32" t="str" cm="1">
        <f t="array" ref="B43">INDEX('Apkopojums par pasākumiem'!A4:AK23,'D8'!E1,32)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pasākumiem'!A4:AK23,'D8'!E1,33)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pasākumiem'!A4:AK23,'D8'!E1,34)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pasākumiem'!A4:AK23,'D8'!E1,35)</f>
        <v>0</v>
      </c>
      <c r="D46" s="22"/>
    </row>
    <row r="47" spans="1:5" ht="31.5" x14ac:dyDescent="0.45">
      <c r="A47" s="31" t="str">
        <f>'Apkopojums par pasākumiem'!AJ3</f>
        <v>Mirgošana</v>
      </c>
      <c r="B47" s="32" t="str" cm="1">
        <f t="array" ref="B47">INDEX('Apkopojums par pasākumiem'!A4:AK23,'D8'!E1,36)</f>
        <v>B un B' alternatīva 20.V-23.VII, 20:15-21:20; 3.V-8.VIII, 19:45-20:25; 24.V-20.VII, 20:50-21:20</v>
      </c>
      <c r="D47" s="22"/>
    </row>
    <row r="48" spans="1:5" x14ac:dyDescent="0.45">
      <c r="A48" s="31" t="str">
        <f>'Apkopojums par pasākumiem'!AK3</f>
        <v>Citi</v>
      </c>
      <c r="B48" s="32" cm="1">
        <f t="array" ref="B48">INDEX('Apkopojums par pasākumiem'!A4:AK23,'D8'!E1,37)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B744-0933-4EBB-9C44-B01BD58B3A99}">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pasākumiem'!A4:AK23,'D9'!E1,2)</f>
        <v>VES objekta nosaukums:D9</v>
      </c>
      <c r="B1" s="93"/>
      <c r="E1">
        <v>4</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pasākumiem'!A4:AK23,'D9'!E1,3)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pasākumiem'!A4:AK23,'D9'!E1,4)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pasākumiem'!A4:AK23,'D9'!E1,5)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pasākumiem'!A4:AK23,'D9'!E1,6)</f>
        <v>0</v>
      </c>
      <c r="D9" s="22"/>
      <c r="E9" s="23"/>
    </row>
    <row r="10" spans="1:5" ht="31.5" x14ac:dyDescent="0.45">
      <c r="A10" s="31" t="str">
        <f>'Apkopojums par pasākumiem'!G3</f>
        <v>Biotopu aizsardzība rekomendācijas pēc IVN</v>
      </c>
      <c r="B10" s="32" cm="1">
        <f t="array" ref="B10">INDEX('Apkopojums par pasākumiem'!A4:AK23,'D9'!E1,7)</f>
        <v>0</v>
      </c>
      <c r="D10" s="22"/>
      <c r="E10" s="23"/>
    </row>
    <row r="11" spans="1:5" ht="31.5" x14ac:dyDescent="0.45">
      <c r="A11" s="31" t="str">
        <f>'Apkopojums par pasākumiem'!H3</f>
        <v>Biotopu aizsardzība rekomendācijas pēc IVN Pamatojums</v>
      </c>
      <c r="B11" s="32" cm="1">
        <f t="array" ref="B11">INDEX('Apkopojums par pasākumiem'!A4:AK23,'D9'!E1,8)</f>
        <v>0</v>
      </c>
      <c r="D11" s="24"/>
      <c r="E11" s="23"/>
    </row>
    <row r="12" spans="1:5" ht="31.5" x14ac:dyDescent="0.45">
      <c r="A12" s="31" t="str">
        <f>'Apkopojums par pasākumiem'!I3</f>
        <v xml:space="preserve">ĪA sugas (eksperta atzinums) </v>
      </c>
      <c r="B12" s="32" t="str" cm="1">
        <f t="array" ref="B12">INDEX('Apkopojums par pasākumiem'!A4:AK23,'D9'!E1,9)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pasākumiem'!A4:AK23,'D9'!E1,10)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pasākumiem'!A4:AK23,'D9'!E1,11)</f>
        <v>Eksperta atzinums</v>
      </c>
      <c r="D14" s="22"/>
      <c r="E14" s="23"/>
    </row>
    <row r="15" spans="1:5" x14ac:dyDescent="0.45">
      <c r="A15" s="31" t="str">
        <f>'Apkopojums par pasākumiem'!L3</f>
        <v>Troksnis pēc IVN</v>
      </c>
      <c r="B15" s="32" cm="1">
        <f t="array" ref="B15">INDEX('Apkopojums par pasākumiem'!A4:AK23,'D9'!E1,12)</f>
        <v>0</v>
      </c>
      <c r="D15" s="22"/>
      <c r="E15" s="23"/>
    </row>
    <row r="16" spans="1:5" x14ac:dyDescent="0.5">
      <c r="A16" s="31" t="str">
        <f>'Apkopojums par pasākumiem'!M3</f>
        <v>Citi</v>
      </c>
      <c r="B16" s="33" cm="1">
        <f t="array" ref="B16">INDEX('Apkopojums par pasākumiem'!A4:AK23,'D9'!E1,13)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pasākumiem'!A4:AK23,'D9'!E1,14)</f>
        <v>0</v>
      </c>
      <c r="D19" s="22"/>
      <c r="E19" s="25"/>
    </row>
    <row r="20" spans="1:5" x14ac:dyDescent="0.45">
      <c r="A20" s="31" t="str">
        <f>'Apkopojums par pasākumiem'!O3</f>
        <v>Putnu aizsardzība rekomendācijas pēc IVN</v>
      </c>
      <c r="B20" s="32" cm="1">
        <f t="array" ref="B20">INDEX('Apkopojums par pasākumiem'!A4:AK23,'D9'!E1,15)</f>
        <v>0</v>
      </c>
      <c r="D20" s="24"/>
      <c r="E20" s="25"/>
    </row>
    <row r="21" spans="1:5" ht="31.5" x14ac:dyDescent="0.45">
      <c r="A21" s="31" t="str">
        <f>'Apkopojums par pasākumiem'!P3</f>
        <v>Putnu aizsardzības rekomendācijas un nosacījumi pēc IVN Pamatojums</v>
      </c>
      <c r="B21" s="32" cm="1">
        <f t="array" ref="B21">INDEX('Apkopojums par pasākumiem'!A4:AK23,'D9'!E1,16)</f>
        <v>0</v>
      </c>
      <c r="D21" s="22"/>
      <c r="E21" s="23"/>
    </row>
    <row r="22" spans="1:5" x14ac:dyDescent="0.45">
      <c r="A22" s="31" t="str">
        <f>'Apkopojums par pasākumiem'!Q3</f>
        <v xml:space="preserve">Biotopi (eksperta atzinums) </v>
      </c>
      <c r="B22" s="32" cm="1">
        <f t="array" ref="B22">INDEX('Apkopojums par pasākumiem'!A4:AK23,'D9'!E1,17)</f>
        <v>0</v>
      </c>
      <c r="D22" s="22"/>
      <c r="E22" s="23"/>
    </row>
    <row r="23" spans="1:5" ht="31.5" x14ac:dyDescent="0.45">
      <c r="A23" s="31" t="str">
        <f>'Apkopojums par pasākumiem'!R3</f>
        <v>Biotopu aizsardzība rekomendācijas pēc IVN</v>
      </c>
      <c r="B23" s="32" cm="1">
        <f t="array" ref="B23">INDEX('Apkopojums par pasākumiem'!A4:AK23,'D9'!E1,18)</f>
        <v>0</v>
      </c>
      <c r="D23" s="24"/>
      <c r="E23" s="23"/>
    </row>
    <row r="24" spans="1:5" ht="31.5" x14ac:dyDescent="0.45">
      <c r="A24" s="31" t="str">
        <f>'Apkopojums par pasākumiem'!S3</f>
        <v>Biotopu aizsardzība rekomendācijas pēc IVN Pamatojums</v>
      </c>
      <c r="B24" s="32" cm="1">
        <f t="array" ref="B24">INDEX('Apkopojums par pasākumiem'!A4:AK23,'D9'!E1,19)</f>
        <v>0</v>
      </c>
      <c r="D24" s="22"/>
      <c r="E24" s="26"/>
    </row>
    <row r="25" spans="1:5" x14ac:dyDescent="0.45">
      <c r="A25" s="31" t="str">
        <f>'Apkopojums par pasākumiem'!T3</f>
        <v>ĪA sugas (eksperta atzinums)</v>
      </c>
      <c r="B25" s="32" cm="1">
        <f t="array" ref="B25">INDEX('Apkopojums par pasākumiem'!A4:AK23,'D9'!E1,20)</f>
        <v>0</v>
      </c>
      <c r="D25" s="22"/>
      <c r="E25" s="26"/>
    </row>
    <row r="26" spans="1:5" x14ac:dyDescent="0.45">
      <c r="A26" s="31" t="str">
        <f>'Apkopojums par pasākumiem'!U3</f>
        <v>ĪA sugas rekomendācijas pēc IVN</v>
      </c>
      <c r="B26" s="32" cm="1">
        <f t="array" ref="B26">INDEX('Apkopojums par pasākumiem'!A4:AK23,'D9'!E1,21)</f>
        <v>0</v>
      </c>
      <c r="D26" s="22"/>
      <c r="E26" s="23"/>
    </row>
    <row r="27" spans="1:5" ht="31.5" x14ac:dyDescent="0.45">
      <c r="A27" s="31" t="str">
        <f>'Apkopojums par pasākumiem'!V3</f>
        <v>ĪA sugas rekomendācijas pēc IVN Pamatojums</v>
      </c>
      <c r="B27" s="32" cm="1">
        <f t="array" ref="B27">INDEX('Apkopojums par pasākumiem'!A4:AK23,'D9'!E1,22)</f>
        <v>0</v>
      </c>
      <c r="D27" s="22"/>
      <c r="E27" s="23"/>
    </row>
    <row r="28" spans="1:5" ht="31.5" x14ac:dyDescent="0.45">
      <c r="A28" s="31" t="str">
        <f>'Apkopojums par pasākumiem'!W3</f>
        <v>Troksnis pēc IVN</v>
      </c>
      <c r="B28" s="32" t="str" cm="1">
        <f t="array" ref="B28">INDEX('Apkopojums par pasākumiem'!A4:AK23,'D9'!E1,23)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pasākumiem'!A4:AK23,'D9'!E1,24)</f>
        <v>0</v>
      </c>
      <c r="D29" s="22"/>
      <c r="E29" s="27"/>
    </row>
    <row r="30" spans="1:5" x14ac:dyDescent="0.45">
      <c r="A30" s="35"/>
      <c r="B30" s="37"/>
      <c r="D30" s="22"/>
      <c r="E30" s="27"/>
    </row>
    <row r="31" spans="1:5" ht="21" x14ac:dyDescent="0.45">
      <c r="A31" s="93" t="str" cm="1">
        <f t="array" ref="A31">'Apkopojums par pasākumiem'!B1&amp;":" &amp; INDEX('Apkopojums par pasākumiem'!A4:AK23,'D9'!E1,2)</f>
        <v>VES objekta nosaukums:D9</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pasākumiem'!A4:AK23,'D9'!E1,25)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pasākumiem'!A4:AK23,'D9'!E1,26)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pasākumiem'!A4:AK23,'D9'!E1,27)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pasākumiem'!A4:AK23,'D9'!E1,28)</f>
        <v>0</v>
      </c>
      <c r="D39" s="22"/>
      <c r="E39" s="25"/>
    </row>
    <row r="40" spans="1:5" ht="31.5" x14ac:dyDescent="0.45">
      <c r="A40" s="31" t="str">
        <f>'Apkopojums par pasākumiem'!AC3</f>
        <v>Biotopu aizsardzība rekomendācijas pēc IVN</v>
      </c>
      <c r="B40" s="32" cm="1">
        <f t="array" ref="B40">INDEX('Apkopojums par pasākumiem'!A4:AK23,'D9'!E1,29)</f>
        <v>0</v>
      </c>
      <c r="D40" s="22"/>
      <c r="E40" s="23"/>
    </row>
    <row r="41" spans="1:5" ht="31.5" x14ac:dyDescent="0.45">
      <c r="A41" s="31" t="str">
        <f>'Apkopojums par pasākumiem'!AD3</f>
        <v>Biotopu aizsardzība rekomendācijas pēc IVN Pamatojums</v>
      </c>
      <c r="B41" s="32" cm="1">
        <f t="array" ref="B41">INDEX('Apkopojums par pasākumiem'!A4:AK23,'D9'!E1,30)</f>
        <v>0</v>
      </c>
      <c r="D41" s="22"/>
      <c r="E41" s="23"/>
    </row>
    <row r="42" spans="1:5" x14ac:dyDescent="0.45">
      <c r="A42" s="31" t="str">
        <f>'Apkopojums par pasākumiem'!AE3</f>
        <v>ĪA sugas (eksperta atzinums)</v>
      </c>
      <c r="B42" s="32" cm="1">
        <f t="array" ref="B42">INDEX('Apkopojums par pasākumiem'!A4:AK23,'D9'!E1,31)</f>
        <v>0</v>
      </c>
      <c r="D42" s="24"/>
      <c r="E42" s="23"/>
    </row>
    <row r="43" spans="1:5" ht="78.75" x14ac:dyDescent="0.45">
      <c r="A43" s="31" t="str">
        <f>'Apkopojums par pasākumiem'!AF3</f>
        <v>Sikspārņi (eksperta atzinums)</v>
      </c>
      <c r="B43" s="32" t="str" cm="1">
        <f t="array" ref="B43">INDEX('Apkopojums par pasākumiem'!A4:AK23,'D9'!E1,32)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pasākumiem'!A4:AK23,'D9'!E1,33)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pasākumiem'!A4:AK23,'D9'!E1,34)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pasākumiem'!A4:AK23,'D9'!E1,35)</f>
        <v>0</v>
      </c>
      <c r="D46" s="22"/>
    </row>
    <row r="47" spans="1:5" x14ac:dyDescent="0.45">
      <c r="A47" s="31" t="str">
        <f>'Apkopojums par pasākumiem'!AJ3</f>
        <v>Mirgošana</v>
      </c>
      <c r="B47" s="32" cm="1">
        <f t="array" ref="B47">INDEX('Apkopojums par pasākumiem'!A4:AK23,'D9'!E1,36)</f>
        <v>0</v>
      </c>
      <c r="D47" s="22"/>
    </row>
    <row r="48" spans="1:5" x14ac:dyDescent="0.45">
      <c r="A48" s="31" t="str">
        <f>'Apkopojums par pasākumiem'!AK3</f>
        <v>Citi</v>
      </c>
      <c r="B48" s="32" cm="1">
        <f t="array" ref="B48">INDEX('Apkopojums par pasākumiem'!A4:AK23,'D9'!E1,37)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DF2-BF8A-43F4-A81B-3311CFE09279}">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pasākumiem'!A4:AK23,'D10'!E1,2)</f>
        <v>VES objekta nosaukums:D10</v>
      </c>
      <c r="B1" s="93"/>
      <c r="E1">
        <v>5</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pasākumiem'!A4:AK23,'D10'!E1,3)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pasākumiem'!A4:AK23,'D10'!E1,4)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pasākumiem'!A4:AK23,'D10'!E1,5)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pasākumiem'!A4:AK23,'D10'!E1,6)</f>
        <v>0</v>
      </c>
      <c r="D9" s="22"/>
      <c r="E9" s="23"/>
    </row>
    <row r="10" spans="1:5" ht="31.5" x14ac:dyDescent="0.45">
      <c r="A10" s="31" t="str">
        <f>'Apkopojums par pasākumiem'!G3</f>
        <v>Biotopu aizsardzība rekomendācijas pēc IVN</v>
      </c>
      <c r="B10" s="32" cm="1">
        <f t="array" ref="B10">INDEX('Apkopojums par pasākumiem'!A4:AK23,'D10'!E1,7)</f>
        <v>0</v>
      </c>
      <c r="D10" s="22"/>
      <c r="E10" s="23"/>
    </row>
    <row r="11" spans="1:5" ht="31.5" x14ac:dyDescent="0.45">
      <c r="A11" s="31" t="str">
        <f>'Apkopojums par pasākumiem'!H3</f>
        <v>Biotopu aizsardzība rekomendācijas pēc IVN Pamatojums</v>
      </c>
      <c r="B11" s="32" cm="1">
        <f t="array" ref="B11">INDEX('Apkopojums par pasākumiem'!A4:AK23,'D10'!E1,8)</f>
        <v>0</v>
      </c>
      <c r="D11" s="24"/>
      <c r="E11" s="23"/>
    </row>
    <row r="12" spans="1:5" ht="31.5" x14ac:dyDescent="0.45">
      <c r="A12" s="31" t="str">
        <f>'Apkopojums par pasākumiem'!I3</f>
        <v xml:space="preserve">ĪA sugas (eksperta atzinums) </v>
      </c>
      <c r="B12" s="32" t="str" cm="1">
        <f t="array" ref="B12">INDEX('Apkopojums par pasākumiem'!A4:AK23,'D10'!E1,9)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pasākumiem'!A4:AK23,'D10'!E1,10)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pasākumiem'!A4:AK23,'D10'!E1,11)</f>
        <v>Eksperta atzinums</v>
      </c>
      <c r="D14" s="22"/>
      <c r="E14" s="23"/>
    </row>
    <row r="15" spans="1:5" x14ac:dyDescent="0.45">
      <c r="A15" s="31" t="str">
        <f>'Apkopojums par pasākumiem'!L3</f>
        <v>Troksnis pēc IVN</v>
      </c>
      <c r="B15" s="32" cm="1">
        <f t="array" ref="B15">INDEX('Apkopojums par pasākumiem'!A4:AK23,'D10'!E1,12)</f>
        <v>0</v>
      </c>
      <c r="D15" s="22"/>
      <c r="E15" s="23"/>
    </row>
    <row r="16" spans="1:5" x14ac:dyDescent="0.5">
      <c r="A16" s="31" t="str">
        <f>'Apkopojums par pasākumiem'!M3</f>
        <v>Citi</v>
      </c>
      <c r="B16" s="33" cm="1">
        <f t="array" ref="B16">INDEX('Apkopojums par pasākumiem'!A4:AK23,'D10'!E1,13)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pasākumiem'!A4:AK23,'D10'!E1,14)</f>
        <v>0</v>
      </c>
      <c r="D19" s="22"/>
      <c r="E19" s="25"/>
    </row>
    <row r="20" spans="1:5" x14ac:dyDescent="0.45">
      <c r="A20" s="31" t="str">
        <f>'Apkopojums par pasākumiem'!O3</f>
        <v>Putnu aizsardzība rekomendācijas pēc IVN</v>
      </c>
      <c r="B20" s="32" cm="1">
        <f t="array" ref="B20">INDEX('Apkopojums par pasākumiem'!A4:AK23,'D10'!E1,15)</f>
        <v>0</v>
      </c>
      <c r="D20" s="24"/>
      <c r="E20" s="25"/>
    </row>
    <row r="21" spans="1:5" ht="31.5" x14ac:dyDescent="0.45">
      <c r="A21" s="31" t="str">
        <f>'Apkopojums par pasākumiem'!P3</f>
        <v>Putnu aizsardzības rekomendācijas un nosacījumi pēc IVN Pamatojums</v>
      </c>
      <c r="B21" s="32" cm="1">
        <f t="array" ref="B21">INDEX('Apkopojums par pasākumiem'!A4:AK23,'D10'!E1,16)</f>
        <v>0</v>
      </c>
      <c r="D21" s="22"/>
      <c r="E21" s="23"/>
    </row>
    <row r="22" spans="1:5" x14ac:dyDescent="0.45">
      <c r="A22" s="31" t="str">
        <f>'Apkopojums par pasākumiem'!Q3</f>
        <v xml:space="preserve">Biotopi (eksperta atzinums) </v>
      </c>
      <c r="B22" s="32" cm="1">
        <f t="array" ref="B22">INDEX('Apkopojums par pasākumiem'!A4:AK23,'D10'!E1,17)</f>
        <v>0</v>
      </c>
      <c r="D22" s="22"/>
      <c r="E22" s="23"/>
    </row>
    <row r="23" spans="1:5" ht="31.5" x14ac:dyDescent="0.45">
      <c r="A23" s="31" t="str">
        <f>'Apkopojums par pasākumiem'!R3</f>
        <v>Biotopu aizsardzība rekomendācijas pēc IVN</v>
      </c>
      <c r="B23" s="32" cm="1">
        <f t="array" ref="B23">INDEX('Apkopojums par pasākumiem'!A4:AK23,'D10'!E1,18)</f>
        <v>0</v>
      </c>
      <c r="D23" s="24"/>
      <c r="E23" s="23"/>
    </row>
    <row r="24" spans="1:5" ht="31.5" x14ac:dyDescent="0.45">
      <c r="A24" s="31" t="str">
        <f>'Apkopojums par pasākumiem'!S3</f>
        <v>Biotopu aizsardzība rekomendācijas pēc IVN Pamatojums</v>
      </c>
      <c r="B24" s="32" cm="1">
        <f t="array" ref="B24">INDEX('Apkopojums par pasākumiem'!A4:AK23,'D10'!E1,19)</f>
        <v>0</v>
      </c>
      <c r="D24" s="22"/>
      <c r="E24" s="26"/>
    </row>
    <row r="25" spans="1:5" x14ac:dyDescent="0.45">
      <c r="A25" s="31" t="str">
        <f>'Apkopojums par pasākumiem'!T3</f>
        <v>ĪA sugas (eksperta atzinums)</v>
      </c>
      <c r="B25" s="32" cm="1">
        <f t="array" ref="B25">INDEX('Apkopojums par pasākumiem'!A4:AK23,'D10'!E1,20)</f>
        <v>0</v>
      </c>
      <c r="D25" s="22"/>
      <c r="E25" s="26"/>
    </row>
    <row r="26" spans="1:5" x14ac:dyDescent="0.45">
      <c r="A26" s="31" t="str">
        <f>'Apkopojums par pasākumiem'!U3</f>
        <v>ĪA sugas rekomendācijas pēc IVN</v>
      </c>
      <c r="B26" s="32" cm="1">
        <f t="array" ref="B26">INDEX('Apkopojums par pasākumiem'!A4:AK23,'D10'!E1,21)</f>
        <v>0</v>
      </c>
      <c r="D26" s="22"/>
      <c r="E26" s="23"/>
    </row>
    <row r="27" spans="1:5" ht="31.5" x14ac:dyDescent="0.45">
      <c r="A27" s="31" t="str">
        <f>'Apkopojums par pasākumiem'!V3</f>
        <v>ĪA sugas rekomendācijas pēc IVN Pamatojums</v>
      </c>
      <c r="B27" s="32" cm="1">
        <f t="array" ref="B27">INDEX('Apkopojums par pasākumiem'!A4:AK23,'D10'!E1,22)</f>
        <v>0</v>
      </c>
      <c r="D27" s="22"/>
      <c r="E27" s="23"/>
    </row>
    <row r="28" spans="1:5" ht="31.5" x14ac:dyDescent="0.45">
      <c r="A28" s="31" t="str">
        <f>'Apkopojums par pasākumiem'!W3</f>
        <v>Troksnis pēc IVN</v>
      </c>
      <c r="B28" s="32" t="str" cm="1">
        <f t="array" ref="B28">INDEX('Apkopojums par pasākumiem'!A4:AK23,'D10'!E1,23)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pasākumiem'!A4:AK23,'D10'!E1,24)</f>
        <v>0</v>
      </c>
      <c r="D29" s="22"/>
      <c r="E29" s="27"/>
    </row>
    <row r="30" spans="1:5" x14ac:dyDescent="0.45">
      <c r="A30" s="35"/>
      <c r="B30" s="37"/>
      <c r="D30" s="22"/>
      <c r="E30" s="27"/>
    </row>
    <row r="31" spans="1:5" ht="21" x14ac:dyDescent="0.45">
      <c r="A31" s="93" t="str" cm="1">
        <f t="array" ref="A31">'Apkopojums par pasākumiem'!B1&amp;":" &amp; INDEX('Apkopojums par pasākumiem'!A4:AK23,'D10'!E1,2)</f>
        <v>VES objekta nosaukums:D10</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pasākumiem'!A4:AK23,'D10'!E1,25)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pasākumiem'!A4:AK23,'D10'!E1,26)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pasākumiem'!A4:AK23,'D10'!E1,27)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pasākumiem'!A4:AK23,'D10'!E1,28)</f>
        <v>0</v>
      </c>
      <c r="D39" s="22"/>
      <c r="E39" s="25"/>
    </row>
    <row r="40" spans="1:5" ht="31.5" x14ac:dyDescent="0.45">
      <c r="A40" s="31" t="str">
        <f>'Apkopojums par pasākumiem'!AC3</f>
        <v>Biotopu aizsardzība rekomendācijas pēc IVN</v>
      </c>
      <c r="B40" s="32" cm="1">
        <f t="array" ref="B40">INDEX('Apkopojums par pasākumiem'!A4:AK23,'D10'!E1,29)</f>
        <v>0</v>
      </c>
      <c r="D40" s="22"/>
      <c r="E40" s="23"/>
    </row>
    <row r="41" spans="1:5" ht="31.5" x14ac:dyDescent="0.45">
      <c r="A41" s="31" t="str">
        <f>'Apkopojums par pasākumiem'!AD3</f>
        <v>Biotopu aizsardzība rekomendācijas pēc IVN Pamatojums</v>
      </c>
      <c r="B41" s="32" cm="1">
        <f t="array" ref="B41">INDEX('Apkopojums par pasākumiem'!A4:AK23,'D10'!E1,30)</f>
        <v>0</v>
      </c>
      <c r="D41" s="22"/>
      <c r="E41" s="23"/>
    </row>
    <row r="42" spans="1:5" x14ac:dyDescent="0.45">
      <c r="A42" s="31" t="str">
        <f>'Apkopojums par pasākumiem'!AE3</f>
        <v>ĪA sugas (eksperta atzinums)</v>
      </c>
      <c r="B42" s="32" cm="1">
        <f t="array" ref="B42">INDEX('Apkopojums par pasākumiem'!A4:AK23,'D10'!E1,31)</f>
        <v>0</v>
      </c>
      <c r="D42" s="24"/>
      <c r="E42" s="23"/>
    </row>
    <row r="43" spans="1:5" ht="78.75" x14ac:dyDescent="0.45">
      <c r="A43" s="31" t="str">
        <f>'Apkopojums par pasākumiem'!AF3</f>
        <v>Sikspārņi (eksperta atzinums)</v>
      </c>
      <c r="B43" s="32" t="str" cm="1">
        <f t="array" ref="B43">INDEX('Apkopojums par pasākumiem'!A4:AK23,'D10'!E1,32)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pasākumiem'!A4:AK23,'D10'!E1,33)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pasākumiem'!A4:AK23,'D10'!E1,34)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pasākumiem'!A4:AK23,'D10'!E1,35)</f>
        <v>0</v>
      </c>
      <c r="D46" s="22"/>
    </row>
    <row r="47" spans="1:5" x14ac:dyDescent="0.45">
      <c r="A47" s="31" t="str">
        <f>'Apkopojums par pasākumiem'!AJ3</f>
        <v>Mirgošana</v>
      </c>
      <c r="B47" s="32" cm="1">
        <f t="array" ref="B47">INDEX('Apkopojums par pasākumiem'!A4:AK23,'D10'!E1,36)</f>
        <v>0</v>
      </c>
      <c r="D47" s="22"/>
    </row>
    <row r="48" spans="1:5" x14ac:dyDescent="0.45">
      <c r="A48" s="31" t="str">
        <f>'Apkopojums par pasākumiem'!AK3</f>
        <v>Citi</v>
      </c>
      <c r="B48" s="32" cm="1">
        <f t="array" ref="B48">INDEX('Apkopojums par pasākumiem'!A4:AK23,'D10'!E1,37)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AC50-3CF6-4E53-927C-35BD7F9651C1}">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pasākumiem'!A4:AK23,'D11'!E1,2)</f>
        <v>VES objekta nosaukums:D11</v>
      </c>
      <c r="B1" s="93"/>
      <c r="E1">
        <v>6</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pasākumiem'!A4:AK23,'D11'!E1,3)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pasākumiem'!A4:AK23,'D11'!E1,4)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pasākumiem'!A4:AK23,'D11'!E1,5)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pasākumiem'!A4:AK23,'D11'!E1,6)</f>
        <v>0</v>
      </c>
      <c r="D9" s="22"/>
      <c r="E9" s="23"/>
    </row>
    <row r="10" spans="1:5" ht="31.5" x14ac:dyDescent="0.45">
      <c r="A10" s="31" t="str">
        <f>'Apkopojums par pasākumiem'!G3</f>
        <v>Biotopu aizsardzība rekomendācijas pēc IVN</v>
      </c>
      <c r="B10" s="32" cm="1">
        <f t="array" ref="B10">INDEX('Apkopojums par pasākumiem'!A4:AK23,'D11'!E1,7)</f>
        <v>0</v>
      </c>
      <c r="D10" s="22"/>
      <c r="E10" s="23"/>
    </row>
    <row r="11" spans="1:5" ht="31.5" x14ac:dyDescent="0.45">
      <c r="A11" s="31" t="str">
        <f>'Apkopojums par pasākumiem'!H3</f>
        <v>Biotopu aizsardzība rekomendācijas pēc IVN Pamatojums</v>
      </c>
      <c r="B11" s="32" cm="1">
        <f t="array" ref="B11">INDEX('Apkopojums par pasākumiem'!A4:AK23,'D11'!E1,8)</f>
        <v>0</v>
      </c>
      <c r="D11" s="24"/>
      <c r="E11" s="23"/>
    </row>
    <row r="12" spans="1:5" ht="31.5" x14ac:dyDescent="0.45">
      <c r="A12" s="31" t="str">
        <f>'Apkopojums par pasākumiem'!I3</f>
        <v xml:space="preserve">ĪA sugas (eksperta atzinums) </v>
      </c>
      <c r="B12" s="32" t="str" cm="1">
        <f t="array" ref="B12">INDEX('Apkopojums par pasākumiem'!A4:AK23,'D11'!E1,9)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pasākumiem'!A4:AK23,'D11'!E1,10)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pasākumiem'!A4:AK23,'D11'!E1,11)</f>
        <v>Eksperta atzinums</v>
      </c>
      <c r="D14" s="22"/>
      <c r="E14" s="23"/>
    </row>
    <row r="15" spans="1:5" x14ac:dyDescent="0.45">
      <c r="A15" s="31" t="str">
        <f>'Apkopojums par pasākumiem'!L3</f>
        <v>Troksnis pēc IVN</v>
      </c>
      <c r="B15" s="32" cm="1">
        <f t="array" ref="B15">INDEX('Apkopojums par pasākumiem'!A4:AK23,'D11'!E1,12)</f>
        <v>0</v>
      </c>
      <c r="D15" s="22"/>
      <c r="E15" s="23"/>
    </row>
    <row r="16" spans="1:5" x14ac:dyDescent="0.5">
      <c r="A16" s="31" t="str">
        <f>'Apkopojums par pasākumiem'!M3</f>
        <v>Citi</v>
      </c>
      <c r="B16" s="33" cm="1">
        <f t="array" ref="B16">INDEX('Apkopojums par pasākumiem'!A4:AK23,'D11'!E1,13)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pasākumiem'!A4:AK23,'D11'!E1,14)</f>
        <v>0</v>
      </c>
      <c r="D19" s="22"/>
      <c r="E19" s="25"/>
    </row>
    <row r="20" spans="1:5" x14ac:dyDescent="0.45">
      <c r="A20" s="31" t="str">
        <f>'Apkopojums par pasākumiem'!O3</f>
        <v>Putnu aizsardzība rekomendācijas pēc IVN</v>
      </c>
      <c r="B20" s="32" cm="1">
        <f t="array" ref="B20">INDEX('Apkopojums par pasākumiem'!A4:AK23,'D11'!E1,15)</f>
        <v>0</v>
      </c>
      <c r="D20" s="24"/>
      <c r="E20" s="25"/>
    </row>
    <row r="21" spans="1:5" ht="31.5" x14ac:dyDescent="0.45">
      <c r="A21" s="31" t="str">
        <f>'Apkopojums par pasākumiem'!P3</f>
        <v>Putnu aizsardzības rekomendācijas un nosacījumi pēc IVN Pamatojums</v>
      </c>
      <c r="B21" s="32" cm="1">
        <f t="array" ref="B21">INDEX('Apkopojums par pasākumiem'!A4:AK23,'D11'!E1,16)</f>
        <v>0</v>
      </c>
      <c r="D21" s="22"/>
      <c r="E21" s="23"/>
    </row>
    <row r="22" spans="1:5" x14ac:dyDescent="0.45">
      <c r="A22" s="31" t="str">
        <f>'Apkopojums par pasākumiem'!Q3</f>
        <v xml:space="preserve">Biotopi (eksperta atzinums) </v>
      </c>
      <c r="B22" s="32" cm="1">
        <f t="array" ref="B22">INDEX('Apkopojums par pasākumiem'!A4:AK23,'D11'!E1,17)</f>
        <v>0</v>
      </c>
      <c r="D22" s="22"/>
      <c r="E22" s="23"/>
    </row>
    <row r="23" spans="1:5" ht="31.5" x14ac:dyDescent="0.45">
      <c r="A23" s="31" t="str">
        <f>'Apkopojums par pasākumiem'!R3</f>
        <v>Biotopu aizsardzība rekomendācijas pēc IVN</v>
      </c>
      <c r="B23" s="32" cm="1">
        <f t="array" ref="B23">INDEX('Apkopojums par pasākumiem'!A4:AK23,'D11'!E1,18)</f>
        <v>0</v>
      </c>
      <c r="D23" s="24"/>
      <c r="E23" s="23"/>
    </row>
    <row r="24" spans="1:5" ht="31.5" x14ac:dyDescent="0.45">
      <c r="A24" s="31" t="str">
        <f>'Apkopojums par pasākumiem'!S3</f>
        <v>Biotopu aizsardzība rekomendācijas pēc IVN Pamatojums</v>
      </c>
      <c r="B24" s="32" cm="1">
        <f t="array" ref="B24">INDEX('Apkopojums par pasākumiem'!A4:AK23,'D11'!E1,19)</f>
        <v>0</v>
      </c>
      <c r="D24" s="22"/>
      <c r="E24" s="26"/>
    </row>
    <row r="25" spans="1:5" x14ac:dyDescent="0.45">
      <c r="A25" s="31" t="str">
        <f>'Apkopojums par pasākumiem'!T3</f>
        <v>ĪA sugas (eksperta atzinums)</v>
      </c>
      <c r="B25" s="32" cm="1">
        <f t="array" ref="B25">INDEX('Apkopojums par pasākumiem'!A4:AK23,'D11'!E1,20)</f>
        <v>0</v>
      </c>
      <c r="D25" s="22"/>
      <c r="E25" s="26"/>
    </row>
    <row r="26" spans="1:5" x14ac:dyDescent="0.45">
      <c r="A26" s="31" t="str">
        <f>'Apkopojums par pasākumiem'!U3</f>
        <v>ĪA sugas rekomendācijas pēc IVN</v>
      </c>
      <c r="B26" s="32" cm="1">
        <f t="array" ref="B26">INDEX('Apkopojums par pasākumiem'!A4:AK23,'D11'!E1,21)</f>
        <v>0</v>
      </c>
      <c r="D26" s="22"/>
      <c r="E26" s="23"/>
    </row>
    <row r="27" spans="1:5" ht="31.5" x14ac:dyDescent="0.45">
      <c r="A27" s="31" t="str">
        <f>'Apkopojums par pasākumiem'!V3</f>
        <v>ĪA sugas rekomendācijas pēc IVN Pamatojums</v>
      </c>
      <c r="B27" s="32" cm="1">
        <f t="array" ref="B27">INDEX('Apkopojums par pasākumiem'!A4:AK23,'D11'!E1,22)</f>
        <v>0</v>
      </c>
      <c r="D27" s="22"/>
      <c r="E27" s="23"/>
    </row>
    <row r="28" spans="1:5" ht="31.5" x14ac:dyDescent="0.45">
      <c r="A28" s="31" t="str">
        <f>'Apkopojums par pasākumiem'!W3</f>
        <v>Troksnis pēc IVN</v>
      </c>
      <c r="B28" s="32" t="str" cm="1">
        <f t="array" ref="B28">INDEX('Apkopojums par pasākumiem'!A4:AK23,'D11'!E1,23)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pasākumiem'!A4:AK23,'D11'!E1,24)</f>
        <v>0</v>
      </c>
      <c r="D29" s="22"/>
      <c r="E29" s="27"/>
    </row>
    <row r="30" spans="1:5" x14ac:dyDescent="0.45">
      <c r="A30" s="35"/>
      <c r="B30" s="37"/>
      <c r="D30" s="22"/>
      <c r="E30" s="27"/>
    </row>
    <row r="31" spans="1:5" ht="21" x14ac:dyDescent="0.45">
      <c r="A31" s="93" t="str" cm="1">
        <f t="array" ref="A31">'Apkopojums par pasākumiem'!B1&amp;":" &amp; INDEX('Apkopojums par pasākumiem'!A4:AK23,'D11'!E1,2)</f>
        <v>VES objekta nosaukums:D11</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pasākumiem'!A4:AK23,'D11'!E1,25)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pasākumiem'!A4:AK23,'D11'!E1,26)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pasākumiem'!A4:AK23,'D11'!E1,27)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pasākumiem'!A4:AK23,'D11'!E1,28)</f>
        <v>0</v>
      </c>
      <c r="D39" s="22"/>
      <c r="E39" s="25"/>
    </row>
    <row r="40" spans="1:5" ht="31.5" x14ac:dyDescent="0.45">
      <c r="A40" s="31" t="str">
        <f>'Apkopojums par pasākumiem'!AC3</f>
        <v>Biotopu aizsardzība rekomendācijas pēc IVN</v>
      </c>
      <c r="B40" s="32" cm="1">
        <f t="array" ref="B40">INDEX('Apkopojums par pasākumiem'!A4:AK23,'D11'!E1,29)</f>
        <v>0</v>
      </c>
      <c r="D40" s="22"/>
      <c r="E40" s="23"/>
    </row>
    <row r="41" spans="1:5" ht="31.5" x14ac:dyDescent="0.45">
      <c r="A41" s="31" t="str">
        <f>'Apkopojums par pasākumiem'!AD3</f>
        <v>Biotopu aizsardzība rekomendācijas pēc IVN Pamatojums</v>
      </c>
      <c r="B41" s="32" cm="1">
        <f t="array" ref="B41">INDEX('Apkopojums par pasākumiem'!A4:AK23,'D11'!E1,30)</f>
        <v>0</v>
      </c>
      <c r="D41" s="22"/>
      <c r="E41" s="23"/>
    </row>
    <row r="42" spans="1:5" x14ac:dyDescent="0.45">
      <c r="A42" s="31" t="str">
        <f>'Apkopojums par pasākumiem'!AE3</f>
        <v>ĪA sugas (eksperta atzinums)</v>
      </c>
      <c r="B42" s="32" cm="1">
        <f t="array" ref="B42">INDEX('Apkopojums par pasākumiem'!A4:AK23,'D11'!E1,31)</f>
        <v>0</v>
      </c>
      <c r="D42" s="24"/>
      <c r="E42" s="23"/>
    </row>
    <row r="43" spans="1:5" ht="78.75" x14ac:dyDescent="0.45">
      <c r="A43" s="31" t="str">
        <f>'Apkopojums par pasākumiem'!AF3</f>
        <v>Sikspārņi (eksperta atzinums)</v>
      </c>
      <c r="B43" s="32" t="str" cm="1">
        <f t="array" ref="B43">INDEX('Apkopojums par pasākumiem'!A4:AK23,'D11'!E1,32)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pasākumiem'!A4:AK23,'D11'!E1,33)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pasākumiem'!A4:AK23,'D11'!E1,34)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pasākumiem'!A4:AK23,'D11'!E1,35)</f>
        <v>0</v>
      </c>
      <c r="D46" s="22"/>
    </row>
    <row r="47" spans="1:5" x14ac:dyDescent="0.45">
      <c r="A47" s="31" t="str">
        <f>'Apkopojums par pasākumiem'!AJ3</f>
        <v>Mirgošana</v>
      </c>
      <c r="B47" s="32" cm="1">
        <f t="array" ref="B47">INDEX('Apkopojums par pasākumiem'!A4:AK23,'D11'!E1,36)</f>
        <v>0</v>
      </c>
      <c r="D47" s="22"/>
    </row>
    <row r="48" spans="1:5" x14ac:dyDescent="0.45">
      <c r="A48" s="31" t="str">
        <f>'Apkopojums par pasākumiem'!AK3</f>
        <v>Citi</v>
      </c>
      <c r="B48" s="32" cm="1">
        <f t="array" ref="B48">INDEX('Apkopojums par pasākumiem'!A4:AK23,'D11'!E1,37)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BD67-9757-47A9-995E-C6C4F72C8DD7}">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pasākumiem'!A4:AK23,'D13'!E1,2)</f>
        <v>VES objekta nosaukums:D13</v>
      </c>
      <c r="B1" s="93"/>
      <c r="E1">
        <v>7</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pasākumiem'!A4:AK23,'D13'!E1,3)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pasākumiem'!A4:AK23,'D13'!E1,4)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pasākumiem'!A4:AK23,'D13'!E1,5)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pasākumiem'!A4:AK23,'D13'!E1,6)</f>
        <v>0</v>
      </c>
      <c r="D9" s="22"/>
      <c r="E9" s="23"/>
    </row>
    <row r="10" spans="1:5" ht="31.5" x14ac:dyDescent="0.45">
      <c r="A10" s="31" t="str">
        <f>'Apkopojums par pasākumiem'!G3</f>
        <v>Biotopu aizsardzība rekomendācijas pēc IVN</v>
      </c>
      <c r="B10" s="32" cm="1">
        <f t="array" ref="B10">INDEX('Apkopojums par pasākumiem'!A4:AK23,'D13'!E1,7)</f>
        <v>0</v>
      </c>
      <c r="D10" s="22"/>
      <c r="E10" s="23"/>
    </row>
    <row r="11" spans="1:5" ht="31.5" x14ac:dyDescent="0.45">
      <c r="A11" s="31" t="str">
        <f>'Apkopojums par pasākumiem'!H3</f>
        <v>Biotopu aizsardzība rekomendācijas pēc IVN Pamatojums</v>
      </c>
      <c r="B11" s="32" cm="1">
        <f t="array" ref="B11">INDEX('Apkopojums par pasākumiem'!A4:AK23,'D13'!E1,8)</f>
        <v>0</v>
      </c>
      <c r="D11" s="24"/>
      <c r="E11" s="23"/>
    </row>
    <row r="12" spans="1:5" ht="31.5" x14ac:dyDescent="0.45">
      <c r="A12" s="31" t="str">
        <f>'Apkopojums par pasākumiem'!I3</f>
        <v xml:space="preserve">ĪA sugas (eksperta atzinums) </v>
      </c>
      <c r="B12" s="32" t="str" cm="1">
        <f t="array" ref="B12">INDEX('Apkopojums par pasākumiem'!A4:AK23,'D13'!E1,9)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pasākumiem'!A4:AK23,'D13'!E1,10)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pasākumiem'!A4:AK23,'D13'!E1,11)</f>
        <v>Eksperta atzinums</v>
      </c>
      <c r="D14" s="22"/>
      <c r="E14" s="23"/>
    </row>
    <row r="15" spans="1:5" x14ac:dyDescent="0.45">
      <c r="A15" s="31" t="str">
        <f>'Apkopojums par pasākumiem'!L3</f>
        <v>Troksnis pēc IVN</v>
      </c>
      <c r="B15" s="32" cm="1">
        <f t="array" ref="B15">INDEX('Apkopojums par pasākumiem'!A4:AK23,'D13'!E1,12)</f>
        <v>0</v>
      </c>
      <c r="D15" s="22"/>
      <c r="E15" s="23"/>
    </row>
    <row r="16" spans="1:5" x14ac:dyDescent="0.5">
      <c r="A16" s="31" t="str">
        <f>'Apkopojums par pasākumiem'!M3</f>
        <v>Citi</v>
      </c>
      <c r="B16" s="33" cm="1">
        <f t="array" ref="B16">INDEX('Apkopojums par pasākumiem'!A4:AK23,'D13'!E1,13)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pasākumiem'!A4:AK23,'D13'!E1,14)</f>
        <v>0</v>
      </c>
      <c r="D19" s="22"/>
      <c r="E19" s="25"/>
    </row>
    <row r="20" spans="1:5" x14ac:dyDescent="0.45">
      <c r="A20" s="31" t="str">
        <f>'Apkopojums par pasākumiem'!O3</f>
        <v>Putnu aizsardzība rekomendācijas pēc IVN</v>
      </c>
      <c r="B20" s="32" cm="1">
        <f t="array" ref="B20">INDEX('Apkopojums par pasākumiem'!A4:AK23,'D13'!E1,15)</f>
        <v>0</v>
      </c>
      <c r="D20" s="24"/>
      <c r="E20" s="25"/>
    </row>
    <row r="21" spans="1:5" ht="31.5" x14ac:dyDescent="0.45">
      <c r="A21" s="31" t="str">
        <f>'Apkopojums par pasākumiem'!P3</f>
        <v>Putnu aizsardzības rekomendācijas un nosacījumi pēc IVN Pamatojums</v>
      </c>
      <c r="B21" s="32" cm="1">
        <f t="array" ref="B21">INDEX('Apkopojums par pasākumiem'!A4:AK23,'D13'!E1,16)</f>
        <v>0</v>
      </c>
      <c r="D21" s="22"/>
      <c r="E21" s="23"/>
    </row>
    <row r="22" spans="1:5" x14ac:dyDescent="0.45">
      <c r="A22" s="31" t="str">
        <f>'Apkopojums par pasākumiem'!Q3</f>
        <v xml:space="preserve">Biotopi (eksperta atzinums) </v>
      </c>
      <c r="B22" s="32" cm="1">
        <f t="array" ref="B22">INDEX('Apkopojums par pasākumiem'!A4:AK23,'D13'!E1,17)</f>
        <v>0</v>
      </c>
      <c r="D22" s="22"/>
      <c r="E22" s="23"/>
    </row>
    <row r="23" spans="1:5" ht="31.5" x14ac:dyDescent="0.45">
      <c r="A23" s="31" t="str">
        <f>'Apkopojums par pasākumiem'!R3</f>
        <v>Biotopu aizsardzība rekomendācijas pēc IVN</v>
      </c>
      <c r="B23" s="32" cm="1">
        <f t="array" ref="B23">INDEX('Apkopojums par pasākumiem'!A4:AK23,'D13'!E1,18)</f>
        <v>0</v>
      </c>
      <c r="D23" s="24"/>
      <c r="E23" s="23"/>
    </row>
    <row r="24" spans="1:5" ht="31.5" x14ac:dyDescent="0.45">
      <c r="A24" s="31" t="str">
        <f>'Apkopojums par pasākumiem'!S3</f>
        <v>Biotopu aizsardzība rekomendācijas pēc IVN Pamatojums</v>
      </c>
      <c r="B24" s="32" cm="1">
        <f t="array" ref="B24">INDEX('Apkopojums par pasākumiem'!A4:AK23,'D13'!E1,19)</f>
        <v>0</v>
      </c>
      <c r="D24" s="22"/>
      <c r="E24" s="26"/>
    </row>
    <row r="25" spans="1:5" x14ac:dyDescent="0.45">
      <c r="A25" s="31" t="str">
        <f>'Apkopojums par pasākumiem'!T3</f>
        <v>ĪA sugas (eksperta atzinums)</v>
      </c>
      <c r="B25" s="32" cm="1">
        <f t="array" ref="B25">INDEX('Apkopojums par pasākumiem'!A4:AK23,'D13'!E1,20)</f>
        <v>0</v>
      </c>
      <c r="D25" s="22"/>
      <c r="E25" s="26"/>
    </row>
    <row r="26" spans="1:5" x14ac:dyDescent="0.45">
      <c r="A26" s="31" t="str">
        <f>'Apkopojums par pasākumiem'!U3</f>
        <v>ĪA sugas rekomendācijas pēc IVN</v>
      </c>
      <c r="B26" s="32" cm="1">
        <f t="array" ref="B26">INDEX('Apkopojums par pasākumiem'!A4:AK23,'D13'!E1,21)</f>
        <v>0</v>
      </c>
      <c r="D26" s="22"/>
      <c r="E26" s="23"/>
    </row>
    <row r="27" spans="1:5" ht="31.5" x14ac:dyDescent="0.45">
      <c r="A27" s="31" t="str">
        <f>'Apkopojums par pasākumiem'!V3</f>
        <v>ĪA sugas rekomendācijas pēc IVN Pamatojums</v>
      </c>
      <c r="B27" s="32" cm="1">
        <f t="array" ref="B27">INDEX('Apkopojums par pasākumiem'!A4:AK23,'D13'!E1,22)</f>
        <v>0</v>
      </c>
      <c r="D27" s="22"/>
      <c r="E27" s="23"/>
    </row>
    <row r="28" spans="1:5" ht="31.5" x14ac:dyDescent="0.45">
      <c r="A28" s="31" t="str">
        <f>'Apkopojums par pasākumiem'!W3</f>
        <v>Troksnis pēc IVN</v>
      </c>
      <c r="B28" s="32" t="str" cm="1">
        <f t="array" ref="B28">INDEX('Apkopojums par pasākumiem'!A4:AK23,'D13'!E1,23)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pasākumiem'!A4:AK23,'D13'!E1,24)</f>
        <v>0</v>
      </c>
      <c r="D29" s="22"/>
      <c r="E29" s="27"/>
    </row>
    <row r="30" spans="1:5" x14ac:dyDescent="0.45">
      <c r="A30" s="35"/>
      <c r="B30" s="37"/>
      <c r="D30" s="22"/>
      <c r="E30" s="27"/>
    </row>
    <row r="31" spans="1:5" ht="21" x14ac:dyDescent="0.45">
      <c r="A31" s="93" t="str" cm="1">
        <f t="array" ref="A31">'Apkopojums par pasākumiem'!B1&amp;":" &amp; INDEX('Apkopojums par pasākumiem'!A4:AK23,'D13'!E1,2)</f>
        <v>VES objekta nosaukums:D13</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pasākumiem'!A4:AK23,'D13'!E1,25)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pasākumiem'!A4:AK23,'D13'!E1,26)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pasākumiem'!A4:AK23,'D13'!E1,27)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pasākumiem'!A4:AK23,'D13'!E1,28)</f>
        <v>0</v>
      </c>
      <c r="D39" s="22"/>
      <c r="E39" s="25"/>
    </row>
    <row r="40" spans="1:5" ht="31.5" x14ac:dyDescent="0.45">
      <c r="A40" s="31" t="str">
        <f>'Apkopojums par pasākumiem'!AC3</f>
        <v>Biotopu aizsardzība rekomendācijas pēc IVN</v>
      </c>
      <c r="B40" s="32" cm="1">
        <f t="array" ref="B40">INDEX('Apkopojums par pasākumiem'!A4:AK23,'D13'!E1,29)</f>
        <v>0</v>
      </c>
      <c r="D40" s="22"/>
      <c r="E40" s="23"/>
    </row>
    <row r="41" spans="1:5" ht="31.5" x14ac:dyDescent="0.45">
      <c r="A41" s="31" t="str">
        <f>'Apkopojums par pasākumiem'!AD3</f>
        <v>Biotopu aizsardzība rekomendācijas pēc IVN Pamatojums</v>
      </c>
      <c r="B41" s="32" cm="1">
        <f t="array" ref="B41">INDEX('Apkopojums par pasākumiem'!A4:AK23,'D13'!E1,30)</f>
        <v>0</v>
      </c>
      <c r="D41" s="22"/>
      <c r="E41" s="23"/>
    </row>
    <row r="42" spans="1:5" x14ac:dyDescent="0.45">
      <c r="A42" s="31" t="str">
        <f>'Apkopojums par pasākumiem'!AE3</f>
        <v>ĪA sugas (eksperta atzinums)</v>
      </c>
      <c r="B42" s="32" cm="1">
        <f t="array" ref="B42">INDEX('Apkopojums par pasākumiem'!A4:AK23,'D13'!E1,31)</f>
        <v>0</v>
      </c>
      <c r="D42" s="24"/>
      <c r="E42" s="23"/>
    </row>
    <row r="43" spans="1:5" ht="78.75" x14ac:dyDescent="0.45">
      <c r="A43" s="31" t="str">
        <f>'Apkopojums par pasākumiem'!AF3</f>
        <v>Sikspārņi (eksperta atzinums)</v>
      </c>
      <c r="B43" s="32" t="str" cm="1">
        <f t="array" ref="B43">INDEX('Apkopojums par pasākumiem'!A4:AK23,'D13'!E1,32)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pasākumiem'!A4:AK23,'D13'!E1,33)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pasākumiem'!A4:AK23,'D13'!E1,34)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pasākumiem'!A4:AK23,'D13'!E1,35)</f>
        <v>0</v>
      </c>
      <c r="D46" s="22"/>
    </row>
    <row r="47" spans="1:5" x14ac:dyDescent="0.45">
      <c r="A47" s="31" t="str">
        <f>'Apkopojums par pasākumiem'!AJ3</f>
        <v>Mirgošana</v>
      </c>
      <c r="B47" s="32" cm="1">
        <f t="array" ref="B47">INDEX('Apkopojums par pasākumiem'!A4:AK23,'D13'!E1,36)</f>
        <v>0</v>
      </c>
      <c r="D47" s="22"/>
    </row>
    <row r="48" spans="1:5" x14ac:dyDescent="0.45">
      <c r="A48" s="31" t="str">
        <f>'Apkopojums par pasākumiem'!AK3</f>
        <v>Citi</v>
      </c>
      <c r="B48" s="32" cm="1">
        <f t="array" ref="B48">INDEX('Apkopojums par pasākumiem'!A4:AK23,'D13'!E1,37)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3254-8CAF-4341-8340-C63EF0F90D18}">
  <dimension ref="A1:E48"/>
  <sheetViews>
    <sheetView view="pageBreakPreview" zoomScaleNormal="100" zoomScaleSheetLayoutView="100" workbookViewId="0">
      <selection sqref="A1:B1"/>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pasākumiem'!A4:AK23,'D14'!E1,2)</f>
        <v>VES objekta nosaukums:D14</v>
      </c>
      <c r="B1" s="93"/>
      <c r="E1">
        <v>8</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pasākumiem'!A4:AK23,'D14'!E1,3)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pasākumiem'!A4:AK23,'D14'!E1,4)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pasākumiem'!A4:AK23,'D14'!E1,5)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pasākumiem'!A4:AK23,'D14'!E1,6)</f>
        <v>0</v>
      </c>
      <c r="D9" s="22"/>
      <c r="E9" s="23"/>
    </row>
    <row r="10" spans="1:5" ht="31.5" x14ac:dyDescent="0.45">
      <c r="A10" s="31" t="str">
        <f>'Apkopojums par pasākumiem'!G3</f>
        <v>Biotopu aizsardzība rekomendācijas pēc IVN</v>
      </c>
      <c r="B10" s="32" cm="1">
        <f t="array" ref="B10">INDEX('Apkopojums par pasākumiem'!A4:AK23,'D14'!E1,7)</f>
        <v>0</v>
      </c>
      <c r="D10" s="22"/>
      <c r="E10" s="23"/>
    </row>
    <row r="11" spans="1:5" ht="31.5" x14ac:dyDescent="0.45">
      <c r="A11" s="31" t="str">
        <f>'Apkopojums par pasākumiem'!H3</f>
        <v>Biotopu aizsardzība rekomendācijas pēc IVN Pamatojums</v>
      </c>
      <c r="B11" s="32" cm="1">
        <f t="array" ref="B11">INDEX('Apkopojums par pasākumiem'!A4:AK23,'D14'!E1,8)</f>
        <v>0</v>
      </c>
      <c r="D11" s="24"/>
      <c r="E11" s="23"/>
    </row>
    <row r="12" spans="1:5" ht="31.5" x14ac:dyDescent="0.45">
      <c r="A12" s="31" t="str">
        <f>'Apkopojums par pasākumiem'!I3</f>
        <v xml:space="preserve">ĪA sugas (eksperta atzinums) </v>
      </c>
      <c r="B12" s="32" t="str" cm="1">
        <f t="array" ref="B12">INDEX('Apkopojums par pasākumiem'!A4:AK23,'D14'!E1,9)</f>
        <v xml:space="preserve"> kritalas ar diametru &gt;25 cm nepieciešams saglabāt un pārvietot uz blakusesošajām mežaudzēm (visos gadījumos)  (R)</v>
      </c>
      <c r="D12" s="22"/>
      <c r="E12" s="23"/>
    </row>
    <row r="13" spans="1:5" ht="31.5" x14ac:dyDescent="0.45">
      <c r="A13" s="31" t="str">
        <f>'Apkopojums par pasākumiem'!J3</f>
        <v>ĪA sugas rekomendācijas pēc IVN</v>
      </c>
      <c r="B13" s="32" t="str" cm="1">
        <f t="array" ref="B13">INDEX('Apkopojums par pasākumiem'!A4:AK23,'D14'!E1,10)</f>
        <v>kritalas ar diametru &gt;25 cm nepieciešams saglabāt un pārvietot uz blakusesošajām mežaudzēm  (R)</v>
      </c>
      <c r="D13" s="22"/>
      <c r="E13" s="23"/>
    </row>
    <row r="14" spans="1:5" ht="31.5" x14ac:dyDescent="0.45">
      <c r="A14" s="31" t="str">
        <f>'Apkopojums par pasākumiem'!K3</f>
        <v>ĪA sugas rekomendācijas pēc IVN Pamatojums</v>
      </c>
      <c r="B14" s="32" t="str" cm="1">
        <f t="array" ref="B14">INDEX('Apkopojums par pasākumiem'!A4:AK23,'D14'!E1,11)</f>
        <v>Eksperta atzinums</v>
      </c>
      <c r="D14" s="22"/>
      <c r="E14" s="23"/>
    </row>
    <row r="15" spans="1:5" x14ac:dyDescent="0.45">
      <c r="A15" s="31" t="str">
        <f>'Apkopojums par pasākumiem'!L3</f>
        <v>Troksnis pēc IVN</v>
      </c>
      <c r="B15" s="32" cm="1">
        <f t="array" ref="B15">INDEX('Apkopojums par pasākumiem'!A4:AK23,'D14'!E1,12)</f>
        <v>0</v>
      </c>
      <c r="D15" s="22"/>
      <c r="E15" s="23"/>
    </row>
    <row r="16" spans="1:5" x14ac:dyDescent="0.5">
      <c r="A16" s="31" t="str">
        <f>'Apkopojums par pasākumiem'!M3</f>
        <v>Citi</v>
      </c>
      <c r="B16" s="33" cm="1">
        <f t="array" ref="B16">INDEX('Apkopojums par pasākumiem'!A4:AK23,'D14'!E1,13)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pasākumiem'!A4:AK23,'D14'!E1,14)</f>
        <v>0</v>
      </c>
      <c r="D19" s="22"/>
      <c r="E19" s="25"/>
    </row>
    <row r="20" spans="1:5" x14ac:dyDescent="0.45">
      <c r="A20" s="31" t="str">
        <f>'Apkopojums par pasākumiem'!O3</f>
        <v>Putnu aizsardzība rekomendācijas pēc IVN</v>
      </c>
      <c r="B20" s="32" cm="1">
        <f t="array" ref="B20">INDEX('Apkopojums par pasākumiem'!A4:AK23,'D14'!E1,15)</f>
        <v>0</v>
      </c>
      <c r="D20" s="24"/>
      <c r="E20" s="25"/>
    </row>
    <row r="21" spans="1:5" ht="31.5" x14ac:dyDescent="0.45">
      <c r="A21" s="31" t="str">
        <f>'Apkopojums par pasākumiem'!P3</f>
        <v>Putnu aizsardzības rekomendācijas un nosacījumi pēc IVN Pamatojums</v>
      </c>
      <c r="B21" s="32" cm="1">
        <f t="array" ref="B21">INDEX('Apkopojums par pasākumiem'!A4:AK23,'D14'!E1,16)</f>
        <v>0</v>
      </c>
      <c r="D21" s="22"/>
      <c r="E21" s="23"/>
    </row>
    <row r="22" spans="1:5" x14ac:dyDescent="0.45">
      <c r="A22" s="31" t="str">
        <f>'Apkopojums par pasākumiem'!Q3</f>
        <v xml:space="preserve">Biotopi (eksperta atzinums) </v>
      </c>
      <c r="B22" s="32" cm="1">
        <f t="array" ref="B22">INDEX('Apkopojums par pasākumiem'!A4:AK23,'D14'!E1,17)</f>
        <v>0</v>
      </c>
      <c r="D22" s="22"/>
      <c r="E22" s="23"/>
    </row>
    <row r="23" spans="1:5" ht="31.5" x14ac:dyDescent="0.45">
      <c r="A23" s="31" t="str">
        <f>'Apkopojums par pasākumiem'!R3</f>
        <v>Biotopu aizsardzība rekomendācijas pēc IVN</v>
      </c>
      <c r="B23" s="32" cm="1">
        <f t="array" ref="B23">INDEX('Apkopojums par pasākumiem'!A4:AK23,'D14'!E1,18)</f>
        <v>0</v>
      </c>
      <c r="D23" s="24"/>
      <c r="E23" s="23"/>
    </row>
    <row r="24" spans="1:5" ht="31.5" x14ac:dyDescent="0.45">
      <c r="A24" s="31" t="str">
        <f>'Apkopojums par pasākumiem'!S3</f>
        <v>Biotopu aizsardzība rekomendācijas pēc IVN Pamatojums</v>
      </c>
      <c r="B24" s="32" cm="1">
        <f t="array" ref="B24">INDEX('Apkopojums par pasākumiem'!A4:AK23,'D14'!E1,19)</f>
        <v>0</v>
      </c>
      <c r="D24" s="22"/>
      <c r="E24" s="26"/>
    </row>
    <row r="25" spans="1:5" x14ac:dyDescent="0.45">
      <c r="A25" s="31" t="str">
        <f>'Apkopojums par pasākumiem'!T3</f>
        <v>ĪA sugas (eksperta atzinums)</v>
      </c>
      <c r="B25" s="32" cm="1">
        <f t="array" ref="B25">INDEX('Apkopojums par pasākumiem'!A4:AK23,'D14'!E1,20)</f>
        <v>0</v>
      </c>
      <c r="D25" s="22"/>
      <c r="E25" s="26"/>
    </row>
    <row r="26" spans="1:5" x14ac:dyDescent="0.45">
      <c r="A26" s="31" t="str">
        <f>'Apkopojums par pasākumiem'!U3</f>
        <v>ĪA sugas rekomendācijas pēc IVN</v>
      </c>
      <c r="B26" s="32" cm="1">
        <f t="array" ref="B26">INDEX('Apkopojums par pasākumiem'!A4:AK23,'D14'!E1,21)</f>
        <v>0</v>
      </c>
      <c r="D26" s="22"/>
      <c r="E26" s="23"/>
    </row>
    <row r="27" spans="1:5" ht="31.5" x14ac:dyDescent="0.45">
      <c r="A27" s="31" t="str">
        <f>'Apkopojums par pasākumiem'!V3</f>
        <v>ĪA sugas rekomendācijas pēc IVN Pamatojums</v>
      </c>
      <c r="B27" s="32" cm="1">
        <f t="array" ref="B27">INDEX('Apkopojums par pasākumiem'!A4:AK23,'D14'!E1,22)</f>
        <v>0</v>
      </c>
      <c r="D27" s="22"/>
      <c r="E27" s="23"/>
    </row>
    <row r="28" spans="1:5" ht="31.5" x14ac:dyDescent="0.45">
      <c r="A28" s="31" t="str">
        <f>'Apkopojums par pasākumiem'!W3</f>
        <v>Troksnis pēc IVN</v>
      </c>
      <c r="B28" s="32" t="str" cm="1">
        <f t="array" ref="B28">INDEX('Apkopojums par pasākumiem'!A4:AK23,'D14'!E1,23)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pasākumiem'!A4:AK23,'D14'!E1,24)</f>
        <v>0</v>
      </c>
      <c r="D29" s="22"/>
      <c r="E29" s="27"/>
    </row>
    <row r="30" spans="1:5" x14ac:dyDescent="0.45">
      <c r="A30" s="35"/>
      <c r="B30" s="37"/>
      <c r="D30" s="22"/>
      <c r="E30" s="27"/>
    </row>
    <row r="31" spans="1:5" ht="21" x14ac:dyDescent="0.45">
      <c r="A31" s="93" t="str" cm="1">
        <f t="array" ref="A31">'Apkopojums par pasākumiem'!B1&amp;":" &amp; INDEX('Apkopojums par pasākumiem'!A4:AK23,'D14'!E1,2)</f>
        <v>VES objekta nosaukums:D14</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pasākumiem'!A4:AK23,'D14'!E1,25)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pasākumiem'!A4:AK23,'D14'!E1,26)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pasākumiem'!A4:AK23,'D14'!E1,27)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pasākumiem'!A4:AK23,'D14'!E1,28)</f>
        <v>0</v>
      </c>
      <c r="D39" s="22"/>
      <c r="E39" s="25"/>
    </row>
    <row r="40" spans="1:5" ht="31.5" x14ac:dyDescent="0.45">
      <c r="A40" s="31" t="str">
        <f>'Apkopojums par pasākumiem'!AC3</f>
        <v>Biotopu aizsardzība rekomendācijas pēc IVN</v>
      </c>
      <c r="B40" s="32" cm="1">
        <f t="array" ref="B40">INDEX('Apkopojums par pasākumiem'!A4:AK23,'D14'!E1,29)</f>
        <v>0</v>
      </c>
      <c r="D40" s="22"/>
      <c r="E40" s="23"/>
    </row>
    <row r="41" spans="1:5" ht="31.5" x14ac:dyDescent="0.45">
      <c r="A41" s="31" t="str">
        <f>'Apkopojums par pasākumiem'!AD3</f>
        <v>Biotopu aizsardzība rekomendācijas pēc IVN Pamatojums</v>
      </c>
      <c r="B41" s="32" cm="1">
        <f t="array" ref="B41">INDEX('Apkopojums par pasākumiem'!A4:AK23,'D14'!E1,30)</f>
        <v>0</v>
      </c>
      <c r="D41" s="22"/>
      <c r="E41" s="23"/>
    </row>
    <row r="42" spans="1:5" x14ac:dyDescent="0.45">
      <c r="A42" s="31" t="str">
        <f>'Apkopojums par pasākumiem'!AE3</f>
        <v>ĪA sugas (eksperta atzinums)</v>
      </c>
      <c r="B42" s="32" cm="1">
        <f t="array" ref="B42">INDEX('Apkopojums par pasākumiem'!A4:AK23,'D14'!E1,31)</f>
        <v>0</v>
      </c>
      <c r="D42" s="24"/>
      <c r="E42" s="23"/>
    </row>
    <row r="43" spans="1:5" ht="78.75" x14ac:dyDescent="0.45">
      <c r="A43" s="31" t="str">
        <f>'Apkopojums par pasākumiem'!AF3</f>
        <v>Sikspārņi (eksperta atzinums)</v>
      </c>
      <c r="B43" s="32" t="str" cm="1">
        <f t="array" ref="B43">INDEX('Apkopojums par pasākumiem'!A4:AK23,'D14'!E1,32)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pasākumiem'!A4:AK23,'D14'!E1,33)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pasākumiem'!A4:AK23,'D14'!E1,34)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pasākumiem'!A4:AK23,'D14'!E1,35)</f>
        <v>0</v>
      </c>
      <c r="D46" s="22"/>
    </row>
    <row r="47" spans="1:5" x14ac:dyDescent="0.45">
      <c r="A47" s="31" t="str">
        <f>'Apkopojums par pasākumiem'!AJ3</f>
        <v>Mirgošana</v>
      </c>
      <c r="B47" s="32" cm="1">
        <f t="array" ref="B47">INDEX('Apkopojums par pasākumiem'!A4:AK23,'D14'!E1,36)</f>
        <v>0</v>
      </c>
      <c r="D47" s="22"/>
    </row>
    <row r="48" spans="1:5" x14ac:dyDescent="0.45">
      <c r="A48" s="31" t="str">
        <f>'Apkopojums par pasākumiem'!AK3</f>
        <v>Citi</v>
      </c>
      <c r="B48" s="32" cm="1">
        <f t="array" ref="B48">INDEX('Apkopojums par pasākumiem'!A4:AK23,'D14'!E1,37)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8D8-967D-4E91-8F3F-258F20A187C9}">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pasākumiem'!A4:AK23,'Z1'!E1,2)</f>
        <v>VES objekta nosaukums:Z1</v>
      </c>
      <c r="B1" s="93"/>
      <c r="E1">
        <v>9</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pasākumiem'!A4:AK23,'Z1'!E1,3)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pasākumiem'!A4:AK23,'Z1'!E1,4)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pasākumiem'!A4:AK23,'Z1'!E1,5)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47.25" x14ac:dyDescent="0.45">
      <c r="A9" s="31" t="str">
        <f>'Apkopojums par pasākumiem'!F3</f>
        <v xml:space="preserve">Biotopi (eksperta atzinums) </v>
      </c>
      <c r="B9" s="32" t="str" cm="1">
        <f t="array" ref="B9">INDEX('Apkopojums par pasākumiem'!A4:AK23,'Z1'!E1,6)</f>
        <v>Plānotais VES laukums atrodas meža nogabalos, kas ir jaunaudzes vai vidēja vecuma priežu un egļu audzes, daļa arī izcirtums. Ievērot noteiktos risinājumus iespējamās ietekmes uz biotopu 9080* (poligons nr. 24AP116_107) mazināšanai</v>
      </c>
      <c r="D9" s="22"/>
      <c r="E9" s="23"/>
    </row>
    <row r="10" spans="1:5" ht="47.25" x14ac:dyDescent="0.45">
      <c r="A10" s="31" t="str">
        <f>'Apkopojums par pasākumiem'!G3</f>
        <v>Biotopu aizsardzība rekomendācijas pēc IVN</v>
      </c>
      <c r="B10" s="32" t="str" cm="1">
        <f t="array" ref="B10">INDEX('Apkopojums par pasākumiem'!A4:AK23,'Z1'!E1,7)</f>
        <v>Tehnoloģiskā laukuma izbūvē vēlams izvēlēties risinājumu, kas iespējami samazina susināšanas ietekmi, risinājums bez sāngrāvjiem, maksimālā iespējamās ietekmes platība 0,7 ha  biotops 9080* (poligons nr. 24AP116_107)</v>
      </c>
      <c r="D10" s="22"/>
      <c r="E10" s="23"/>
    </row>
    <row r="11" spans="1:5" ht="31.5" x14ac:dyDescent="0.45">
      <c r="A11" s="31" t="str">
        <f>'Apkopojums par pasākumiem'!H3</f>
        <v>Biotopu aizsardzība rekomendācijas pēc IVN Pamatojums</v>
      </c>
      <c r="B11" s="32" t="str" cm="1">
        <f t="array" ref="B11">INDEX('Apkopojums par pasākumiem'!A4:AK23,'Z1'!E1,8)</f>
        <v>Eksperta atzinums</v>
      </c>
      <c r="D11" s="24"/>
      <c r="E11" s="23"/>
    </row>
    <row r="12" spans="1:5" ht="47.25" x14ac:dyDescent="0.45">
      <c r="A12" s="31" t="str">
        <f>'Apkopojums par pasākumiem'!I3</f>
        <v xml:space="preserve">ĪA sugas (eksperta atzinums) </v>
      </c>
      <c r="B12" s="32" t="str" cm="1">
        <f t="array" ref="B12">INDEX('Apkopojums par pasākumiem'!A4:AK23,'Z1'!E1,9)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pasākumiem'!A4:AK23,'Z1'!E1,10)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pasākumiem'!A4:AK23,'Z1'!E1,11)</f>
        <v>Eksperta atzinums</v>
      </c>
      <c r="D14" s="22"/>
      <c r="E14" s="23"/>
    </row>
    <row r="15" spans="1:5" x14ac:dyDescent="0.45">
      <c r="A15" s="31" t="str">
        <f>'Apkopojums par pasākumiem'!L3</f>
        <v>Troksnis pēc IVN</v>
      </c>
      <c r="B15" s="32" cm="1">
        <f t="array" ref="B15">INDEX('Apkopojums par pasākumiem'!A4:AK23,'Z1'!E1,12)</f>
        <v>0</v>
      </c>
      <c r="D15" s="22"/>
      <c r="E15" s="23"/>
    </row>
    <row r="16" spans="1:5" x14ac:dyDescent="0.5">
      <c r="A16" s="31" t="str">
        <f>'Apkopojums par pasākumiem'!M3</f>
        <v>Citi</v>
      </c>
      <c r="B16" s="33" cm="1">
        <f t="array" ref="B16">INDEX('Apkopojums par pasākumiem'!A4:AK23,'Z1'!E1,13)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pasākumiem'!A4:AK23,'Z1'!E1,14)</f>
        <v>0</v>
      </c>
      <c r="D19" s="22"/>
      <c r="E19" s="25"/>
    </row>
    <row r="20" spans="1:5" x14ac:dyDescent="0.45">
      <c r="A20" s="31" t="str">
        <f>'Apkopojums par pasākumiem'!O3</f>
        <v>Putnu aizsardzība rekomendācijas pēc IVN</v>
      </c>
      <c r="B20" s="32" cm="1">
        <f t="array" ref="B20">INDEX('Apkopojums par pasākumiem'!A4:AK23,'Z1'!E1,15)</f>
        <v>0</v>
      </c>
      <c r="D20" s="24"/>
      <c r="E20" s="25"/>
    </row>
    <row r="21" spans="1:5" ht="31.5" x14ac:dyDescent="0.45">
      <c r="A21" s="31" t="str">
        <f>'Apkopojums par pasākumiem'!P3</f>
        <v>Putnu aizsardzības rekomendācijas un nosacījumi pēc IVN Pamatojums</v>
      </c>
      <c r="B21" s="32" cm="1">
        <f t="array" ref="B21">INDEX('Apkopojums par pasākumiem'!A4:AK23,'Z1'!E1,16)</f>
        <v>0</v>
      </c>
      <c r="D21" s="22"/>
      <c r="E21" s="23"/>
    </row>
    <row r="22" spans="1:5" x14ac:dyDescent="0.45">
      <c r="A22" s="31" t="str">
        <f>'Apkopojums par pasākumiem'!Q3</f>
        <v xml:space="preserve">Biotopi (eksperta atzinums) </v>
      </c>
      <c r="B22" s="32" cm="1">
        <f t="array" ref="B22">INDEX('Apkopojums par pasākumiem'!A4:AK23,'Z1'!E1,17)</f>
        <v>0</v>
      </c>
      <c r="D22" s="22"/>
      <c r="E22" s="23"/>
    </row>
    <row r="23" spans="1:5" ht="31.5" x14ac:dyDescent="0.45">
      <c r="A23" s="31" t="str">
        <f>'Apkopojums par pasākumiem'!R3</f>
        <v>Biotopu aizsardzība rekomendācijas pēc IVN</v>
      </c>
      <c r="B23" s="32" cm="1">
        <f t="array" ref="B23">INDEX('Apkopojums par pasākumiem'!A4:AK23,'Z1'!E1,18)</f>
        <v>0</v>
      </c>
      <c r="D23" s="24"/>
      <c r="E23" s="23"/>
    </row>
    <row r="24" spans="1:5" ht="31.5" x14ac:dyDescent="0.45">
      <c r="A24" s="31" t="str">
        <f>'Apkopojums par pasākumiem'!S3</f>
        <v>Biotopu aizsardzība rekomendācijas pēc IVN Pamatojums</v>
      </c>
      <c r="B24" s="32" cm="1">
        <f t="array" ref="B24">INDEX('Apkopojums par pasākumiem'!A4:AK23,'Z1'!E1,19)</f>
        <v>0</v>
      </c>
      <c r="D24" s="22"/>
      <c r="E24" s="26"/>
    </row>
    <row r="25" spans="1:5" x14ac:dyDescent="0.45">
      <c r="A25" s="31" t="str">
        <f>'Apkopojums par pasākumiem'!T3</f>
        <v>ĪA sugas (eksperta atzinums)</v>
      </c>
      <c r="B25" s="32" cm="1">
        <f t="array" ref="B25">INDEX('Apkopojums par pasākumiem'!A4:AK23,'Z1'!E1,20)</f>
        <v>0</v>
      </c>
      <c r="D25" s="22"/>
      <c r="E25" s="26"/>
    </row>
    <row r="26" spans="1:5" x14ac:dyDescent="0.45">
      <c r="A26" s="31" t="str">
        <f>'Apkopojums par pasākumiem'!U3</f>
        <v>ĪA sugas rekomendācijas pēc IVN</v>
      </c>
      <c r="B26" s="32" cm="1">
        <f t="array" ref="B26">INDEX('Apkopojums par pasākumiem'!A4:AK23,'Z1'!E1,21)</f>
        <v>0</v>
      </c>
      <c r="D26" s="22"/>
      <c r="E26" s="23"/>
    </row>
    <row r="27" spans="1:5" ht="31.5" x14ac:dyDescent="0.45">
      <c r="A27" s="31" t="str">
        <f>'Apkopojums par pasākumiem'!V3</f>
        <v>ĪA sugas rekomendācijas pēc IVN Pamatojums</v>
      </c>
      <c r="B27" s="32" cm="1">
        <f t="array" ref="B27">INDEX('Apkopojums par pasākumiem'!A4:AK23,'Z1'!E1,22)</f>
        <v>0</v>
      </c>
      <c r="D27" s="22"/>
      <c r="E27" s="23"/>
    </row>
    <row r="28" spans="1:5" ht="31.5" x14ac:dyDescent="0.45">
      <c r="A28" s="31" t="str">
        <f>'Apkopojums par pasākumiem'!W3</f>
        <v>Troksnis pēc IVN</v>
      </c>
      <c r="B28" s="32" t="str" cm="1">
        <f t="array" ref="B28">INDEX('Apkopojums par pasākumiem'!A4:AK23,'Z1'!E1,23)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pasākumiem'!A4:AK23,'Z1'!E1,24)</f>
        <v>0</v>
      </c>
      <c r="D29" s="22"/>
      <c r="E29" s="27"/>
    </row>
    <row r="30" spans="1:5" x14ac:dyDescent="0.45">
      <c r="A30" s="35"/>
      <c r="B30" s="37"/>
      <c r="D30" s="22"/>
      <c r="E30" s="27"/>
    </row>
    <row r="31" spans="1:5" ht="21" x14ac:dyDescent="0.45">
      <c r="A31" s="93" t="str" cm="1">
        <f t="array" ref="A31">'Apkopojums par pasākumiem'!B1&amp;":" &amp; INDEX('Apkopojums par pasākumiem'!A4:AK23,'Z1'!E1,2)</f>
        <v>VES objekta nosaukums:Z1</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pasākumiem'!A4:AK23,'Z1'!E1,25)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pasākumiem'!A4:AK23,'Z1'!E1,26)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pasākumiem'!A4:AK23,'Z1'!E1,27)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pasākumiem'!A4:AK23,'Z1'!E1,28)</f>
        <v>0</v>
      </c>
      <c r="D39" s="22"/>
      <c r="E39" s="25"/>
    </row>
    <row r="40" spans="1:5" ht="31.5" x14ac:dyDescent="0.45">
      <c r="A40" s="31" t="str">
        <f>'Apkopojums par pasākumiem'!AC3</f>
        <v>Biotopu aizsardzība rekomendācijas pēc IVN</v>
      </c>
      <c r="B40" s="32" cm="1">
        <f t="array" ref="B40">INDEX('Apkopojums par pasākumiem'!A4:AK23,'Z1'!E1,29)</f>
        <v>0</v>
      </c>
      <c r="D40" s="22"/>
      <c r="E40" s="23"/>
    </row>
    <row r="41" spans="1:5" ht="31.5" x14ac:dyDescent="0.45">
      <c r="A41" s="31" t="str">
        <f>'Apkopojums par pasākumiem'!AD3</f>
        <v>Biotopu aizsardzība rekomendācijas pēc IVN Pamatojums</v>
      </c>
      <c r="B41" s="32" cm="1">
        <f t="array" ref="B41">INDEX('Apkopojums par pasākumiem'!A4:AK23,'Z1'!E1,30)</f>
        <v>0</v>
      </c>
      <c r="D41" s="22"/>
      <c r="E41" s="23"/>
    </row>
    <row r="42" spans="1:5" x14ac:dyDescent="0.45">
      <c r="A42" s="31" t="str">
        <f>'Apkopojums par pasākumiem'!AE3</f>
        <v>ĪA sugas (eksperta atzinums)</v>
      </c>
      <c r="B42" s="32" cm="1">
        <f t="array" ref="B42">INDEX('Apkopojums par pasākumiem'!A4:AK23,'Z1'!E1,31)</f>
        <v>0</v>
      </c>
      <c r="D42" s="24"/>
      <c r="E42" s="23"/>
    </row>
    <row r="43" spans="1:5" ht="78.75" x14ac:dyDescent="0.45">
      <c r="A43" s="31" t="str">
        <f>'Apkopojums par pasākumiem'!AF3</f>
        <v>Sikspārņi (eksperta atzinums)</v>
      </c>
      <c r="B43" s="32" t="str" cm="1">
        <f t="array" ref="B43">INDEX('Apkopojums par pasākumiem'!A4:AK23,'Z1'!E1,32)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pasākumiem'!A4:AK23,'Z1'!E1,33)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pasākumiem'!A4:AK23,'Z1'!E1,34)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pasākumiem'!A4:AK23,'Z1'!E1,35)</f>
        <v>0</v>
      </c>
      <c r="D46" s="22"/>
    </row>
    <row r="47" spans="1:5" x14ac:dyDescent="0.45">
      <c r="A47" s="31" t="str">
        <f>'Apkopojums par pasākumiem'!AJ3</f>
        <v>Mirgošana</v>
      </c>
      <c r="B47" s="32" cm="1">
        <f t="array" ref="B47">INDEX('Apkopojums par pasākumiem'!A4:AK23,'Z1'!E1,36)</f>
        <v>0</v>
      </c>
      <c r="D47" s="22"/>
    </row>
    <row r="48" spans="1:5" x14ac:dyDescent="0.45">
      <c r="A48" s="31" t="str">
        <f>'Apkopojums par pasākumiem'!AK3</f>
        <v>Citi</v>
      </c>
      <c r="B48" s="32" cm="1">
        <f t="array" ref="B48">INDEX('Apkopojums par pasākumiem'!A4:AK23,'Z1'!E1,37)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8EB0-2BB4-4B4E-A719-0152DECE981B}">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pasākumiem'!A4:AK23,'Z2'!E1,2)</f>
        <v>VES objekta nosaukums:Z2</v>
      </c>
      <c r="B1" s="93"/>
      <c r="E1">
        <v>10</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pasākumiem'!A4:AK23,'Z2'!E1,3)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pasākumiem'!A4:AK23,'Z2'!E1,4)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pasākumiem'!A4:AK23,'Z2'!E1,5)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pasākumiem'!A4:AK23,'Z2'!E1,6)</f>
        <v>0</v>
      </c>
      <c r="D9" s="22"/>
      <c r="E9" s="23"/>
    </row>
    <row r="10" spans="1:5" ht="31.5" x14ac:dyDescent="0.45">
      <c r="A10" s="31" t="str">
        <f>'Apkopojums par pasākumiem'!G3</f>
        <v>Biotopu aizsardzība rekomendācijas pēc IVN</v>
      </c>
      <c r="B10" s="32" cm="1">
        <f t="array" ref="B10">INDEX('Apkopojums par pasākumiem'!A4:AK23,'Z2'!E1,7)</f>
        <v>0</v>
      </c>
      <c r="D10" s="22"/>
      <c r="E10" s="23"/>
    </row>
    <row r="11" spans="1:5" ht="31.5" x14ac:dyDescent="0.45">
      <c r="A11" s="31" t="str">
        <f>'Apkopojums par pasākumiem'!H3</f>
        <v>Biotopu aizsardzība rekomendācijas pēc IVN Pamatojums</v>
      </c>
      <c r="B11" s="32" cm="1">
        <f t="array" ref="B11">INDEX('Apkopojums par pasākumiem'!A4:AK23,'Z2'!E1,8)</f>
        <v>0</v>
      </c>
      <c r="D11" s="24"/>
      <c r="E11" s="23"/>
    </row>
    <row r="12" spans="1:5" ht="47.25" x14ac:dyDescent="0.45">
      <c r="A12" s="31" t="str">
        <f>'Apkopojums par pasākumiem'!I3</f>
        <v xml:space="preserve">ĪA sugas (eksperta atzinums) </v>
      </c>
      <c r="B12" s="32" t="str" cm="1">
        <f t="array" ref="B12">INDEX('Apkopojums par pasākumiem'!A4:AK23,'Z2'!E1,9)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pasākumiem'!A4:AK23,'Z2'!E1,10)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pasākumiem'!A4:AK23,'Z2'!E1,11)</f>
        <v>Eksperta atzinums</v>
      </c>
      <c r="D14" s="22"/>
      <c r="E14" s="23"/>
    </row>
    <row r="15" spans="1:5" x14ac:dyDescent="0.45">
      <c r="A15" s="31" t="str">
        <f>'Apkopojums par pasākumiem'!L3</f>
        <v>Troksnis pēc IVN</v>
      </c>
      <c r="B15" s="32" cm="1">
        <f t="array" ref="B15">INDEX('Apkopojums par pasākumiem'!A4:AK23,'Z2'!E1,12)</f>
        <v>0</v>
      </c>
      <c r="D15" s="22"/>
      <c r="E15" s="23"/>
    </row>
    <row r="16" spans="1:5" x14ac:dyDescent="0.5">
      <c r="A16" s="31" t="str">
        <f>'Apkopojums par pasākumiem'!M3</f>
        <v>Citi</v>
      </c>
      <c r="B16" s="33" cm="1">
        <f t="array" ref="B16">INDEX('Apkopojums par pasākumiem'!A4:AK23,'Z2'!E1,13)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pasākumiem'!A4:AK23,'Z2'!E1,14)</f>
        <v>0</v>
      </c>
      <c r="D19" s="22"/>
      <c r="E19" s="25"/>
    </row>
    <row r="20" spans="1:5" x14ac:dyDescent="0.45">
      <c r="A20" s="31" t="str">
        <f>'Apkopojums par pasākumiem'!O3</f>
        <v>Putnu aizsardzība rekomendācijas pēc IVN</v>
      </c>
      <c r="B20" s="32" cm="1">
        <f t="array" ref="B20">INDEX('Apkopojums par pasākumiem'!A4:AK23,'Z2'!E1,15)</f>
        <v>0</v>
      </c>
      <c r="D20" s="24"/>
      <c r="E20" s="25"/>
    </row>
    <row r="21" spans="1:5" ht="31.5" x14ac:dyDescent="0.45">
      <c r="A21" s="31" t="str">
        <f>'Apkopojums par pasākumiem'!P3</f>
        <v>Putnu aizsardzības rekomendācijas un nosacījumi pēc IVN Pamatojums</v>
      </c>
      <c r="B21" s="32" cm="1">
        <f t="array" ref="B21">INDEX('Apkopojums par pasākumiem'!A4:AK23,'Z2'!E1,16)</f>
        <v>0</v>
      </c>
      <c r="D21" s="22"/>
      <c r="E21" s="23"/>
    </row>
    <row r="22" spans="1:5" ht="31.5" x14ac:dyDescent="0.45">
      <c r="A22" s="31" t="str">
        <f>'Apkopojums par pasākumiem'!Q3</f>
        <v xml:space="preserve">Biotopi (eksperta atzinums) </v>
      </c>
      <c r="B22" s="32" t="str" cm="1">
        <f t="array" ref="B22">INDEX('Apkopojums par pasākumiem'!A4:AK23,'Z2'!E1,17)</f>
        <v xml:space="preserve">Nav pieļaujams padziļināt ceļa grāvjus gar piebraucamo ceļu Purmaļu trase, lai novērtu negatīvu ietekmi uz aizsargājamiem biotopiem un sugu atradnēm (O) </v>
      </c>
      <c r="D22" s="22"/>
      <c r="E22" s="23"/>
    </row>
    <row r="23" spans="1:5" ht="31.5" x14ac:dyDescent="0.45">
      <c r="A23" s="31" t="str">
        <f>'Apkopojums par pasākumiem'!R3</f>
        <v>Biotopu aizsardzība rekomendācijas pēc IVN</v>
      </c>
      <c r="B23" s="32" t="str" cm="1">
        <f t="array" ref="B23">INDEX('Apkopojums par pasākumiem'!A4:AK23,'Z2'!E1,18)</f>
        <v>Ceļu izbūvēt ņemot vērā biotopu eksperta nosacījumus - nepadziļināt grāvjus pie piebraucamā ceļa Purmaļu trase (O)</v>
      </c>
      <c r="D23" s="24"/>
      <c r="E23" s="23"/>
    </row>
    <row r="24" spans="1:5" ht="31.5" x14ac:dyDescent="0.45">
      <c r="A24" s="31" t="str">
        <f>'Apkopojums par pasākumiem'!S3</f>
        <v>Biotopu aizsardzība rekomendācijas pēc IVN Pamatojums</v>
      </c>
      <c r="B24" s="32" t="str" cm="1">
        <f t="array" ref="B24">INDEX('Apkopojums par pasākumiem'!A4:AK23,'Z2'!E1,19)</f>
        <v>Eksperta atzinums</v>
      </c>
      <c r="D24" s="22"/>
      <c r="E24" s="26"/>
    </row>
    <row r="25" spans="1:5" x14ac:dyDescent="0.45">
      <c r="A25" s="31" t="str">
        <f>'Apkopojums par pasākumiem'!T3</f>
        <v>ĪA sugas (eksperta atzinums)</v>
      </c>
      <c r="B25" s="32" cm="1">
        <f t="array" ref="B25">INDEX('Apkopojums par pasākumiem'!A4:AK23,'Z2'!E1,20)</f>
        <v>0</v>
      </c>
      <c r="D25" s="22"/>
      <c r="E25" s="26"/>
    </row>
    <row r="26" spans="1:5" x14ac:dyDescent="0.45">
      <c r="A26" s="31" t="str">
        <f>'Apkopojums par pasākumiem'!U3</f>
        <v>ĪA sugas rekomendācijas pēc IVN</v>
      </c>
      <c r="B26" s="32" cm="1">
        <f t="array" ref="B26">INDEX('Apkopojums par pasākumiem'!A4:AK23,'Z2'!E1,21)</f>
        <v>0</v>
      </c>
      <c r="D26" s="22"/>
      <c r="E26" s="23"/>
    </row>
    <row r="27" spans="1:5" ht="31.5" x14ac:dyDescent="0.45">
      <c r="A27" s="31" t="str">
        <f>'Apkopojums par pasākumiem'!V3</f>
        <v>ĪA sugas rekomendācijas pēc IVN Pamatojums</v>
      </c>
      <c r="B27" s="32" cm="1">
        <f t="array" ref="B27">INDEX('Apkopojums par pasākumiem'!A4:AK23,'Z2'!E1,22)</f>
        <v>0</v>
      </c>
      <c r="D27" s="22"/>
      <c r="E27" s="23"/>
    </row>
    <row r="28" spans="1:5" ht="31.5" x14ac:dyDescent="0.45">
      <c r="A28" s="31" t="str">
        <f>'Apkopojums par pasākumiem'!W3</f>
        <v>Troksnis pēc IVN</v>
      </c>
      <c r="B28" s="32" t="str" cm="1">
        <f t="array" ref="B28">INDEX('Apkopojums par pasākumiem'!A4:AK23,'Z2'!E1,23)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pasākumiem'!A4:AK23,'Z2'!E1,24)</f>
        <v>0</v>
      </c>
      <c r="D29" s="22"/>
      <c r="E29" s="27"/>
    </row>
    <row r="30" spans="1:5" x14ac:dyDescent="0.45">
      <c r="A30" s="35"/>
      <c r="B30" s="37"/>
      <c r="D30" s="22"/>
      <c r="E30" s="27"/>
    </row>
    <row r="31" spans="1:5" ht="21" x14ac:dyDescent="0.45">
      <c r="A31" s="93" t="str" cm="1">
        <f t="array" ref="A31">'Apkopojums par pasākumiem'!B1&amp;":" &amp; INDEX('Apkopojums par pasākumiem'!A4:AK23,'Z2'!E1,2)</f>
        <v>VES objekta nosaukums:Z2</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pasākumiem'!A4:AK23,'Z2'!E1,25)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pasākumiem'!A4:AK23,'Z2'!E1,26)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pasākumiem'!A4:AK23,'Z2'!E1,27)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pasākumiem'!A4:AK23,'Z2'!E1,28)</f>
        <v>0</v>
      </c>
      <c r="D39" s="22"/>
      <c r="E39" s="25"/>
    </row>
    <row r="40" spans="1:5" ht="31.5" x14ac:dyDescent="0.45">
      <c r="A40" s="31" t="str">
        <f>'Apkopojums par pasākumiem'!AC3</f>
        <v>Biotopu aizsardzība rekomendācijas pēc IVN</v>
      </c>
      <c r="B40" s="32" cm="1">
        <f t="array" ref="B40">INDEX('Apkopojums par pasākumiem'!A4:AK23,'Z2'!E1,29)</f>
        <v>0</v>
      </c>
      <c r="D40" s="22"/>
      <c r="E40" s="23"/>
    </row>
    <row r="41" spans="1:5" ht="31.5" x14ac:dyDescent="0.45">
      <c r="A41" s="31" t="str">
        <f>'Apkopojums par pasākumiem'!AD3</f>
        <v>Biotopu aizsardzība rekomendācijas pēc IVN Pamatojums</v>
      </c>
      <c r="B41" s="32" cm="1">
        <f t="array" ref="B41">INDEX('Apkopojums par pasākumiem'!A4:AK23,'Z2'!E1,30)</f>
        <v>0</v>
      </c>
      <c r="D41" s="22"/>
      <c r="E41" s="23"/>
    </row>
    <row r="42" spans="1:5" x14ac:dyDescent="0.45">
      <c r="A42" s="31" t="str">
        <f>'Apkopojums par pasākumiem'!AE3</f>
        <v>ĪA sugas (eksperta atzinums)</v>
      </c>
      <c r="B42" s="32" cm="1">
        <f t="array" ref="B42">INDEX('Apkopojums par pasākumiem'!A4:AK23,'Z2'!E1,31)</f>
        <v>0</v>
      </c>
      <c r="D42" s="24"/>
      <c r="E42" s="23"/>
    </row>
    <row r="43" spans="1:5" ht="78.75" x14ac:dyDescent="0.45">
      <c r="A43" s="31" t="str">
        <f>'Apkopojums par pasākumiem'!AF3</f>
        <v>Sikspārņi (eksperta atzinums)</v>
      </c>
      <c r="B43" s="32" t="str" cm="1">
        <f t="array" ref="B43">INDEX('Apkopojums par pasākumiem'!A4:AK23,'Z2'!E1,32)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pasākumiem'!A4:AK23,'Z2'!E1,33)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pasākumiem'!A4:AK23,'Z2'!E1,34)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pasākumiem'!A4:AK23,'Z2'!E1,35)</f>
        <v>0</v>
      </c>
      <c r="D46" s="22"/>
    </row>
    <row r="47" spans="1:5" x14ac:dyDescent="0.45">
      <c r="A47" s="31" t="str">
        <f>'Apkopojums par pasākumiem'!AJ3</f>
        <v>Mirgošana</v>
      </c>
      <c r="B47" s="32" t="str" cm="1">
        <f t="array" ref="B47">INDEX('Apkopojums par pasākumiem'!A4:AK23,'Z2'!E1,36)</f>
        <v>A un A' alternatīva (arī B un B') 1.V-11.VIII,6:35-7:20; 7.-27.IV,13.VIII-3.IX, 7:40-8.20</v>
      </c>
      <c r="D47" s="22"/>
    </row>
    <row r="48" spans="1:5" x14ac:dyDescent="0.45">
      <c r="A48" s="31" t="str">
        <f>'Apkopojums par pasākumiem'!AK3</f>
        <v>Citi</v>
      </c>
      <c r="B48" s="32" cm="1">
        <f t="array" ref="B48">INDEX('Apkopojums par pasākumiem'!A4:AK23,'Z2'!E1,37)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D19F-AAE6-4EBF-886D-5F762CEA1F63}">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pasākumiem'!A4:AK23,'Z3'!E1,2)</f>
        <v>VES objekta nosaukums:Z3</v>
      </c>
      <c r="B1" s="93"/>
      <c r="E1">
        <v>11</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pasākumiem'!A4:AK23,'Z3'!E1,3)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pasākumiem'!A4:AK23,'Z3'!E1,4)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31.5" x14ac:dyDescent="0.45">
      <c r="A9" s="31" t="str">
        <f>'Apkopojums par pasākumiem'!F3</f>
        <v xml:space="preserve">Biotopi (eksperta atzinums) </v>
      </c>
      <c r="B9" s="32" t="str" cm="1">
        <f t="array" ref="B9">INDEX('Apkopojums par pasākumiem'!A4:AK23,'Z3'!E1,6)</f>
        <v xml:space="preserve">Tehnoloģiskā laukuma izbūve jāveic plānotajā vietā, reljefa paaugstinājumā; nav pieļaujami risinājumi, kas radītu susināšanas ietekmi uz biotopu 91E0* (R) </v>
      </c>
      <c r="D9" s="22"/>
      <c r="E9" s="23"/>
    </row>
    <row r="10" spans="1:5" ht="31.5" x14ac:dyDescent="0.45">
      <c r="A10" s="31" t="str">
        <f>'Apkopojums par pasākumiem'!G3</f>
        <v>Biotopu aizsardzība rekomendācijas pēc IVN</v>
      </c>
      <c r="B10" s="32" t="str" cm="1">
        <f t="array" ref="B10">INDEX('Apkopojums par pasākumiem'!A4:AK23,'Z3'!E1,7)</f>
        <v xml:space="preserve">Projektējot VES laukuma novietojumu jāņem vērā biotopa 91E0* (nr. 19KT679_33) novietojums (R) </v>
      </c>
      <c r="D10" s="22"/>
      <c r="E10" s="23"/>
    </row>
    <row r="11" spans="1:5" ht="31.5" x14ac:dyDescent="0.45">
      <c r="A11" s="31" t="str">
        <f>'Apkopojums par pasākumiem'!H3</f>
        <v>Biotopu aizsardzība rekomendācijas pēc IVN Pamatojums</v>
      </c>
      <c r="B11" s="32" t="str" cm="1">
        <f t="array" ref="B11">INDEX('Apkopojums par pasākumiem'!A4:AK23,'Z3'!E1,8)</f>
        <v>Eksperta atzinums</v>
      </c>
      <c r="D11" s="24"/>
      <c r="E11" s="23"/>
    </row>
    <row r="12" spans="1:5" ht="47.25" x14ac:dyDescent="0.45">
      <c r="A12" s="31" t="str">
        <f>'Apkopojums par pasākumiem'!I3</f>
        <v xml:space="preserve">ĪA sugas (eksperta atzinums) </v>
      </c>
      <c r="B12" s="32" t="str" cm="1">
        <f t="array" ref="B12">INDEX('Apkopojums par pasākumiem'!A4:AK23,'Z3'!E1,9)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pasākumiem'!A4:AK23,'Z3'!E1,10)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pasākumiem'!A4:AK23,'Z3'!E1,11)</f>
        <v>Eksperta atzinums</v>
      </c>
      <c r="D14" s="22"/>
      <c r="E14" s="23"/>
    </row>
    <row r="15" spans="1:5" x14ac:dyDescent="0.45">
      <c r="A15" s="31" t="str">
        <f>'Apkopojums par pasākumiem'!L3</f>
        <v>Troksnis pēc IVN</v>
      </c>
      <c r="B15" s="32" cm="1">
        <f t="array" ref="B15">INDEX('Apkopojums par pasākumiem'!A4:AK23,'Z3'!E1,12)</f>
        <v>0</v>
      </c>
      <c r="D15" s="22"/>
      <c r="E15" s="23"/>
    </row>
    <row r="16" spans="1:5" x14ac:dyDescent="0.5">
      <c r="A16" s="31" t="str">
        <f>'Apkopojums par pasākumiem'!M3</f>
        <v>Citi</v>
      </c>
      <c r="B16" s="33" cm="1">
        <f t="array" ref="B16">INDEX('Apkopojums par pasākumiem'!A4:AK23,'Z3'!E1,13)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pasākumiem'!A4:AK23,'Z3'!E1,14)</f>
        <v>0</v>
      </c>
      <c r="D19" s="22"/>
      <c r="E19" s="25"/>
    </row>
    <row r="20" spans="1:5" x14ac:dyDescent="0.45">
      <c r="A20" s="31" t="str">
        <f>'Apkopojums par pasākumiem'!O3</f>
        <v>Putnu aizsardzība rekomendācijas pēc IVN</v>
      </c>
      <c r="B20" s="32" cm="1">
        <f t="array" ref="B20">INDEX('Apkopojums par pasākumiem'!A4:AK23,'Z3'!E1,15)</f>
        <v>0</v>
      </c>
      <c r="D20" s="24"/>
      <c r="E20" s="25"/>
    </row>
    <row r="21" spans="1:5" ht="31.5" x14ac:dyDescent="0.45">
      <c r="A21" s="31" t="str">
        <f>'Apkopojums par pasākumiem'!P3</f>
        <v>Putnu aizsardzības rekomendācijas un nosacījumi pēc IVN Pamatojums</v>
      </c>
      <c r="B21" s="32" cm="1">
        <f t="array" ref="B21">INDEX('Apkopojums par pasākumiem'!A4:AK23,'Z3'!E1,16)</f>
        <v>0</v>
      </c>
      <c r="D21" s="22"/>
      <c r="E21" s="23"/>
    </row>
    <row r="22" spans="1:5" x14ac:dyDescent="0.45">
      <c r="A22" s="31" t="str">
        <f>'Apkopojums par pasākumiem'!Q3</f>
        <v xml:space="preserve">Biotopi (eksperta atzinums) </v>
      </c>
      <c r="B22" s="32" cm="1">
        <f t="array" ref="B22">INDEX('Apkopojums par pasākumiem'!A4:AK23,'Z3'!E1,17)</f>
        <v>0</v>
      </c>
      <c r="D22" s="22"/>
      <c r="E22" s="23"/>
    </row>
    <row r="23" spans="1:5" ht="31.5" x14ac:dyDescent="0.45">
      <c r="A23" s="31" t="str">
        <f>'Apkopojums par pasākumiem'!R3</f>
        <v>Biotopu aizsardzība rekomendācijas pēc IVN</v>
      </c>
      <c r="B23" s="32" cm="1">
        <f t="array" ref="B23">INDEX('Apkopojums par pasākumiem'!A4:AK23,'Z3'!E1,18)</f>
        <v>0</v>
      </c>
      <c r="D23" s="24"/>
      <c r="E23" s="23"/>
    </row>
    <row r="24" spans="1:5" ht="31.5" x14ac:dyDescent="0.45">
      <c r="A24" s="31" t="str">
        <f>'Apkopojums par pasākumiem'!S3</f>
        <v>Biotopu aizsardzība rekomendācijas pēc IVN Pamatojums</v>
      </c>
      <c r="B24" s="32" cm="1">
        <f t="array" ref="B24">INDEX('Apkopojums par pasākumiem'!A4:AK23,'Z3'!E1,19)</f>
        <v>0</v>
      </c>
      <c r="D24" s="22"/>
      <c r="E24" s="26"/>
    </row>
    <row r="25" spans="1:5" x14ac:dyDescent="0.45">
      <c r="A25" s="31" t="str">
        <f>'Apkopojums par pasākumiem'!T3</f>
        <v>ĪA sugas (eksperta atzinums)</v>
      </c>
      <c r="B25" s="32" cm="1">
        <f t="array" ref="B25">INDEX('Apkopojums par pasākumiem'!A4:AK23,'Z3'!E1,20)</f>
        <v>0</v>
      </c>
      <c r="D25" s="22"/>
      <c r="E25" s="26"/>
    </row>
    <row r="26" spans="1:5" x14ac:dyDescent="0.45">
      <c r="A26" s="31" t="str">
        <f>'Apkopojums par pasākumiem'!U3</f>
        <v>ĪA sugas rekomendācijas pēc IVN</v>
      </c>
      <c r="B26" s="32" cm="1">
        <f t="array" ref="B26">INDEX('Apkopojums par pasākumiem'!A4:AK23,'Z3'!E1,21)</f>
        <v>0</v>
      </c>
      <c r="D26" s="22"/>
      <c r="E26" s="23"/>
    </row>
    <row r="27" spans="1:5" ht="31.5" x14ac:dyDescent="0.45">
      <c r="A27" s="31" t="str">
        <f>'Apkopojums par pasākumiem'!V3</f>
        <v>ĪA sugas rekomendācijas pēc IVN Pamatojums</v>
      </c>
      <c r="B27" s="32" cm="1">
        <f t="array" ref="B27">INDEX('Apkopojums par pasākumiem'!A4:AK23,'Z3'!E1,22)</f>
        <v>0</v>
      </c>
      <c r="D27" s="22"/>
      <c r="E27" s="23"/>
    </row>
    <row r="28" spans="1:5" ht="31.5" x14ac:dyDescent="0.45">
      <c r="A28" s="31" t="str">
        <f>'Apkopojums par pasākumiem'!W3</f>
        <v>Troksnis pēc IVN</v>
      </c>
      <c r="B28" s="32" t="str" cm="1">
        <f t="array" ref="B28">INDEX('Apkopojums par pasākumiem'!A4:AK23,'Z3'!E1,23)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pasākumiem'!A4:AK23,'Z3'!E1,24)</f>
        <v>0</v>
      </c>
      <c r="D29" s="22"/>
      <c r="E29" s="27"/>
    </row>
    <row r="30" spans="1:5" x14ac:dyDescent="0.45">
      <c r="A30" s="35"/>
      <c r="B30" s="37"/>
      <c r="D30" s="22"/>
      <c r="E30" s="27"/>
    </row>
    <row r="31" spans="1:5" ht="21" x14ac:dyDescent="0.45">
      <c r="A31" s="93" t="str" cm="1">
        <f t="array" ref="A31">'Apkopojums par pasākumiem'!B1&amp;":" &amp; INDEX('Apkopojums par pasākumiem'!A4:AK23,'Z3'!E1,2)</f>
        <v>VES objekta nosaukums:Z3</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pasākumiem'!A4:AK23,'Z3'!E1,25)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pasākumiem'!A4:AK23,'Z3'!E1,26)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pasākumiem'!A4:AK23,'Z3'!E1,27)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pasākumiem'!A4:AK23,'Z3'!E1,28)</f>
        <v>0</v>
      </c>
      <c r="D39" s="22"/>
      <c r="E39" s="25"/>
    </row>
    <row r="40" spans="1:5" ht="31.5" x14ac:dyDescent="0.45">
      <c r="A40" s="31" t="str">
        <f>'Apkopojums par pasākumiem'!AC3</f>
        <v>Biotopu aizsardzība rekomendācijas pēc IVN</v>
      </c>
      <c r="B40" s="32" cm="1">
        <f t="array" ref="B40">INDEX('Apkopojums par pasākumiem'!A4:AK23,'Z3'!E1,29)</f>
        <v>0</v>
      </c>
      <c r="D40" s="22"/>
      <c r="E40" s="23"/>
    </row>
    <row r="41" spans="1:5" ht="31.5" x14ac:dyDescent="0.45">
      <c r="A41" s="31" t="str">
        <f>'Apkopojums par pasākumiem'!AD3</f>
        <v>Biotopu aizsardzība rekomendācijas pēc IVN Pamatojums</v>
      </c>
      <c r="B41" s="32" cm="1">
        <f t="array" ref="B41">INDEX('Apkopojums par pasākumiem'!A4:AK23,'Z3'!E1,30)</f>
        <v>0</v>
      </c>
      <c r="D41" s="22"/>
      <c r="E41" s="23"/>
    </row>
    <row r="42" spans="1:5" x14ac:dyDescent="0.45">
      <c r="A42" s="31" t="str">
        <f>'Apkopojums par pasākumiem'!AE3</f>
        <v>ĪA sugas (eksperta atzinums)</v>
      </c>
      <c r="B42" s="32" cm="1">
        <f t="array" ref="B42">INDEX('Apkopojums par pasākumiem'!A4:AK23,'Z3'!E1,31)</f>
        <v>0</v>
      </c>
      <c r="D42" s="24"/>
      <c r="E42" s="23"/>
    </row>
    <row r="43" spans="1:5" ht="78.75" x14ac:dyDescent="0.45">
      <c r="A43" s="31" t="str">
        <f>'Apkopojums par pasākumiem'!AF3</f>
        <v>Sikspārņi (eksperta atzinums)</v>
      </c>
      <c r="B43" s="32" t="str" cm="1">
        <f t="array" ref="B43">INDEX('Apkopojums par pasākumiem'!A4:AK23,'Z3'!E1,32)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pasākumiem'!A4:AK23,'Z3'!E1,33)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pasākumiem'!A4:AK23,'Z3'!E1,34)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pasākumiem'!A4:AK23,'Z3'!E1,35)</f>
        <v>0</v>
      </c>
      <c r="D46" s="22"/>
    </row>
    <row r="47" spans="1:5" x14ac:dyDescent="0.45">
      <c r="A47" s="31" t="str">
        <f>'Apkopojums par pasākumiem'!AJ3</f>
        <v>Mirgošana</v>
      </c>
      <c r="B47" s="32" cm="1">
        <f t="array" ref="B47">INDEX('Apkopojums par pasākumiem'!A4:AK23,'Z3'!E1,36)</f>
        <v>0</v>
      </c>
      <c r="D47" s="22"/>
    </row>
    <row r="48" spans="1:5" x14ac:dyDescent="0.45">
      <c r="A48" s="31" t="str">
        <f>'Apkopojums par pasākumiem'!AK3</f>
        <v>Citi</v>
      </c>
      <c r="B48" s="32" cm="1">
        <f t="array" ref="B48">INDEX('Apkopojums par pasākumiem'!A4:AK23,'Z3'!E1,37)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0688-468D-47A1-B117-AD2BEA9B8951}">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pasākumiem'!A4:AK23,'Z4'!E1,2)</f>
        <v>VES objekta nosaukums:Z4</v>
      </c>
      <c r="B1" s="93"/>
      <c r="E1">
        <v>12</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pasākumiem'!A4:AK23,'Z4'!E1,3)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pasākumiem'!A4:AK23,'Z4'!E1,4)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pasākumiem'!A4:AK23,'Z4'!E1,5)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pasākumiem'!A4:AK23,'Z4'!E1,6)</f>
        <v>0</v>
      </c>
      <c r="D9" s="22"/>
      <c r="E9" s="23"/>
    </row>
    <row r="10" spans="1:5" ht="31.5" x14ac:dyDescent="0.45">
      <c r="A10" s="31" t="str">
        <f>'Apkopojums par pasākumiem'!G3</f>
        <v>Biotopu aizsardzība rekomendācijas pēc IVN</v>
      </c>
      <c r="B10" s="32" cm="1">
        <f t="array" ref="B10">INDEX('Apkopojums par pasākumiem'!A4:AK23,'Z4'!E1,7)</f>
        <v>0</v>
      </c>
      <c r="D10" s="22"/>
      <c r="E10" s="23"/>
    </row>
    <row r="11" spans="1:5" ht="31.5" x14ac:dyDescent="0.45">
      <c r="A11" s="31" t="str">
        <f>'Apkopojums par pasākumiem'!H3</f>
        <v>Biotopu aizsardzība rekomendācijas pēc IVN Pamatojums</v>
      </c>
      <c r="B11" s="32" cm="1">
        <f t="array" ref="B11">INDEX('Apkopojums par pasākumiem'!A4:AK23,'Z4'!E1,8)</f>
        <v>0</v>
      </c>
      <c r="D11" s="24"/>
      <c r="E11" s="23"/>
    </row>
    <row r="12" spans="1:5" ht="47.25" x14ac:dyDescent="0.45">
      <c r="A12" s="31" t="str">
        <f>'Apkopojums par pasākumiem'!I3</f>
        <v xml:space="preserve">ĪA sugas (eksperta atzinums) </v>
      </c>
      <c r="B12" s="32" t="str" cm="1">
        <f t="array" ref="B12">INDEX('Apkopojums par pasākumiem'!A4:AK23,'Z4'!E1,9)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pasākumiem'!A4:AK23,'Z4'!E1,10)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pasākumiem'!A4:AK23,'Z4'!E1,11)</f>
        <v>Eksperta atzinums</v>
      </c>
      <c r="D14" s="22"/>
      <c r="E14" s="23"/>
    </row>
    <row r="15" spans="1:5" x14ac:dyDescent="0.45">
      <c r="A15" s="31" t="str">
        <f>'Apkopojums par pasākumiem'!L3</f>
        <v>Troksnis pēc IVN</v>
      </c>
      <c r="B15" s="32" cm="1">
        <f t="array" ref="B15">INDEX('Apkopojums par pasākumiem'!A4:AK23,'Z4'!E1,12)</f>
        <v>0</v>
      </c>
      <c r="D15" s="22"/>
      <c r="E15" s="23"/>
    </row>
    <row r="16" spans="1:5" x14ac:dyDescent="0.5">
      <c r="A16" s="31" t="str">
        <f>'Apkopojums par pasākumiem'!M3</f>
        <v>Citi</v>
      </c>
      <c r="B16" s="33" cm="1">
        <f t="array" ref="B16">INDEX('Apkopojums par pasākumiem'!A4:AK23,'Z4'!E1,13)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pasākumiem'!A4:AK23,'Z4'!E1,14)</f>
        <v>0</v>
      </c>
      <c r="D19" s="22"/>
      <c r="E19" s="25"/>
    </row>
    <row r="20" spans="1:5" x14ac:dyDescent="0.45">
      <c r="A20" s="31" t="str">
        <f>'Apkopojums par pasākumiem'!O3</f>
        <v>Putnu aizsardzība rekomendācijas pēc IVN</v>
      </c>
      <c r="B20" s="32" cm="1">
        <f t="array" ref="B20">INDEX('Apkopojums par pasākumiem'!A4:AK23,'Z4'!E1,15)</f>
        <v>0</v>
      </c>
      <c r="D20" s="24"/>
      <c r="E20" s="25"/>
    </row>
    <row r="21" spans="1:5" ht="31.5" x14ac:dyDescent="0.45">
      <c r="A21" s="31" t="str">
        <f>'Apkopojums par pasākumiem'!P3</f>
        <v>Putnu aizsardzības rekomendācijas un nosacījumi pēc IVN Pamatojums</v>
      </c>
      <c r="B21" s="32" cm="1">
        <f t="array" ref="B21">INDEX('Apkopojums par pasākumiem'!A4:AK23,'Z4'!E1,16)</f>
        <v>0</v>
      </c>
      <c r="D21" s="22"/>
      <c r="E21" s="23"/>
    </row>
    <row r="22" spans="1:5" x14ac:dyDescent="0.45">
      <c r="A22" s="31" t="str">
        <f>'Apkopojums par pasākumiem'!Q3</f>
        <v xml:space="preserve">Biotopi (eksperta atzinums) </v>
      </c>
      <c r="B22" s="32" cm="1">
        <f t="array" ref="B22">INDEX('Apkopojums par pasākumiem'!A4:AK23,'Z4'!E1,17)</f>
        <v>0</v>
      </c>
      <c r="D22" s="22"/>
      <c r="E22" s="23"/>
    </row>
    <row r="23" spans="1:5" ht="31.5" x14ac:dyDescent="0.45">
      <c r="A23" s="31" t="str">
        <f>'Apkopojums par pasākumiem'!R3</f>
        <v>Biotopu aizsardzība rekomendācijas pēc IVN</v>
      </c>
      <c r="B23" s="32" cm="1">
        <f t="array" ref="B23">INDEX('Apkopojums par pasākumiem'!A4:AK23,'Z4'!E1,18)</f>
        <v>0</v>
      </c>
      <c r="D23" s="24"/>
      <c r="E23" s="23"/>
    </row>
    <row r="24" spans="1:5" ht="31.5" x14ac:dyDescent="0.45">
      <c r="A24" s="31" t="str">
        <f>'Apkopojums par pasākumiem'!S3</f>
        <v>Biotopu aizsardzība rekomendācijas pēc IVN Pamatojums</v>
      </c>
      <c r="B24" s="32" cm="1">
        <f t="array" ref="B24">INDEX('Apkopojums par pasākumiem'!A4:AK23,'Z4'!E1,19)</f>
        <v>0</v>
      </c>
      <c r="D24" s="22"/>
      <c r="E24" s="26"/>
    </row>
    <row r="25" spans="1:5" x14ac:dyDescent="0.45">
      <c r="A25" s="31" t="str">
        <f>'Apkopojums par pasākumiem'!T3</f>
        <v>ĪA sugas (eksperta atzinums)</v>
      </c>
      <c r="B25" s="32" cm="1">
        <f t="array" ref="B25">INDEX('Apkopojums par pasākumiem'!A4:AK23,'Z4'!E1,20)</f>
        <v>0</v>
      </c>
      <c r="D25" s="22"/>
      <c r="E25" s="26"/>
    </row>
    <row r="26" spans="1:5" x14ac:dyDescent="0.45">
      <c r="A26" s="31" t="str">
        <f>'Apkopojums par pasākumiem'!U3</f>
        <v>ĪA sugas rekomendācijas pēc IVN</v>
      </c>
      <c r="B26" s="32" cm="1">
        <f t="array" ref="B26">INDEX('Apkopojums par pasākumiem'!A4:AK23,'Z4'!E1,21)</f>
        <v>0</v>
      </c>
      <c r="D26" s="22"/>
      <c r="E26" s="23"/>
    </row>
    <row r="27" spans="1:5" ht="31.5" x14ac:dyDescent="0.45">
      <c r="A27" s="31" t="str">
        <f>'Apkopojums par pasākumiem'!V3</f>
        <v>ĪA sugas rekomendācijas pēc IVN Pamatojums</v>
      </c>
      <c r="B27" s="32" cm="1">
        <f t="array" ref="B27">INDEX('Apkopojums par pasākumiem'!A4:AK23,'Z4'!E1,22)</f>
        <v>0</v>
      </c>
      <c r="D27" s="22"/>
      <c r="E27" s="23"/>
    </row>
    <row r="28" spans="1:5" ht="31.5" x14ac:dyDescent="0.45">
      <c r="A28" s="31" t="str">
        <f>'Apkopojums par pasākumiem'!W3</f>
        <v>Troksnis pēc IVN</v>
      </c>
      <c r="B28" s="32" t="str" cm="1">
        <f t="array" ref="B28">INDEX('Apkopojums par pasākumiem'!A4:AK23,'Z4'!E1,23)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pasākumiem'!A4:AK23,'Z4'!E1,24)</f>
        <v>0</v>
      </c>
      <c r="D29" s="22"/>
      <c r="E29" s="27"/>
    </row>
    <row r="30" spans="1:5" x14ac:dyDescent="0.45">
      <c r="A30" s="35"/>
      <c r="B30" s="37"/>
      <c r="D30" s="22"/>
      <c r="E30" s="27"/>
    </row>
    <row r="31" spans="1:5" ht="21" x14ac:dyDescent="0.45">
      <c r="A31" s="93" t="str" cm="1">
        <f t="array" ref="A31">'Apkopojums par pasākumiem'!B1&amp;":" &amp; INDEX('Apkopojums par pasākumiem'!A4:AK23,'Z4'!E1,2)</f>
        <v>VES objekta nosaukums:Z4</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pasākumiem'!A4:AK23,'Z4'!E1,25)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pasākumiem'!A4:AK23,'Z4'!E1,26)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pasākumiem'!A4:AK23,'Z4'!E1,27)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pasākumiem'!A4:AK23,'Z4'!E1,28)</f>
        <v>0</v>
      </c>
      <c r="D39" s="22"/>
      <c r="E39" s="25"/>
    </row>
    <row r="40" spans="1:5" ht="31.5" x14ac:dyDescent="0.45">
      <c r="A40" s="31" t="str">
        <f>'Apkopojums par pasākumiem'!AC3</f>
        <v>Biotopu aizsardzība rekomendācijas pēc IVN</v>
      </c>
      <c r="B40" s="32" cm="1">
        <f t="array" ref="B40">INDEX('Apkopojums par pasākumiem'!A4:AK23,'Z4'!E1,29)</f>
        <v>0</v>
      </c>
      <c r="D40" s="22"/>
      <c r="E40" s="23"/>
    </row>
    <row r="41" spans="1:5" ht="31.5" x14ac:dyDescent="0.45">
      <c r="A41" s="31" t="str">
        <f>'Apkopojums par pasākumiem'!AD3</f>
        <v>Biotopu aizsardzība rekomendācijas pēc IVN Pamatojums</v>
      </c>
      <c r="B41" s="32" cm="1">
        <f t="array" ref="B41">INDEX('Apkopojums par pasākumiem'!A4:AK23,'Z4'!E1,30)</f>
        <v>0</v>
      </c>
      <c r="D41" s="22"/>
      <c r="E41" s="23"/>
    </row>
    <row r="42" spans="1:5" x14ac:dyDescent="0.45">
      <c r="A42" s="31" t="str">
        <f>'Apkopojums par pasākumiem'!AE3</f>
        <v>ĪA sugas (eksperta atzinums)</v>
      </c>
      <c r="B42" s="32" cm="1">
        <f t="array" ref="B42">INDEX('Apkopojums par pasākumiem'!A4:AK23,'Z4'!E1,31)</f>
        <v>0</v>
      </c>
      <c r="D42" s="24"/>
      <c r="E42" s="23"/>
    </row>
    <row r="43" spans="1:5" ht="78.75" x14ac:dyDescent="0.45">
      <c r="A43" s="31" t="str">
        <f>'Apkopojums par pasākumiem'!AF3</f>
        <v>Sikspārņi (eksperta atzinums)</v>
      </c>
      <c r="B43" s="32" t="str" cm="1">
        <f t="array" ref="B43">INDEX('Apkopojums par pasākumiem'!A4:AK23,'Z4'!E1,32)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pasākumiem'!A4:AK23,'Z4'!E1,33)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pasākumiem'!A4:AK23,'Z4'!E1,34)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pasākumiem'!A4:AK23,'Z4'!E1,35)</f>
        <v>0</v>
      </c>
      <c r="D46" s="22"/>
    </row>
    <row r="47" spans="1:5" x14ac:dyDescent="0.45">
      <c r="A47" s="31" t="str">
        <f>'Apkopojums par pasākumiem'!AJ3</f>
        <v>Mirgošana</v>
      </c>
      <c r="B47" s="32" cm="1">
        <f t="array" ref="B47">INDEX('Apkopojums par pasākumiem'!A4:AK23,'Z4'!E1,36)</f>
        <v>0</v>
      </c>
      <c r="D47" s="22"/>
    </row>
    <row r="48" spans="1:5" x14ac:dyDescent="0.45">
      <c r="A48" s="31" t="str">
        <f>'Apkopojums par pasākumiem'!AK3</f>
        <v>Citi</v>
      </c>
      <c r="B48" s="32" cm="1">
        <f t="array" ref="B48">INDEX('Apkopojums par pasākumiem'!A4:AK23,'Z4'!E1,37)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2A5B2-A78F-4BC7-B82C-63CFE0B14A50}">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pasākumiem'!A4:AK23,'Z5'!E1,2)</f>
        <v>VES objekta nosaukums:Z5</v>
      </c>
      <c r="B1" s="93"/>
      <c r="E1">
        <v>13</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pasākumiem'!A4:AK23,'Z5'!E1,3)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pasākumiem'!A4:AK23,'Z5'!E1,4)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pasākumiem'!A4:AK23,'Z5'!E1,5)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47.25" x14ac:dyDescent="0.45">
      <c r="A9" s="31" t="str">
        <f>'Apkopojums par pasākumiem'!F3</f>
        <v xml:space="preserve">Biotopi (eksperta atzinums) </v>
      </c>
      <c r="B9" s="32" t="str" cm="1">
        <f t="array" ref="B9">INDEX('Apkopojums par pasākumiem'!A4:AK23,'Z5'!E1,6)</f>
        <v xml:space="preserve">VES novietnes apkārtnē uz dienvidiem un rietumiem ir meža nogabali - kastaņbrūnās artonijas dzīvotne. Paredzama negatīva ietekme uz dzīvotnes mikroklimatu (1,1 ha) un hidroloģisko režīmu (līdz 2,6 ha). (R) </v>
      </c>
      <c r="D9" s="22"/>
      <c r="E9" s="23"/>
    </row>
    <row r="10" spans="1:5" ht="31.5" x14ac:dyDescent="0.45">
      <c r="A10" s="31" t="str">
        <f>'Apkopojums par pasākumiem'!G3</f>
        <v>Biotopu aizsardzība rekomendācijas pēc IVN</v>
      </c>
      <c r="B10" s="32" t="str" cm="1">
        <f t="array" ref="B10">INDEX('Apkopojums par pasākumiem'!A4:AK23,'Z5'!E1,7)</f>
        <v xml:space="preserve">Veidot novietni bez sāngrāvjiem rietumu un dienvidu pusē, lai iespējami samazinātu susināšanas ietekmi uz kastaņbrūnās artonijas dzīvotni (R) </v>
      </c>
      <c r="D10" s="22"/>
      <c r="E10" s="23"/>
    </row>
    <row r="11" spans="1:5" ht="31.5" x14ac:dyDescent="0.45">
      <c r="A11" s="31" t="str">
        <f>'Apkopojums par pasākumiem'!H3</f>
        <v>Biotopu aizsardzība rekomendācijas pēc IVN Pamatojums</v>
      </c>
      <c r="B11" s="32" t="str" cm="1">
        <f t="array" ref="B11">INDEX('Apkopojums par pasākumiem'!A4:AK23,'Z5'!E1,8)</f>
        <v>Eksperta atzinums</v>
      </c>
      <c r="D11" s="24"/>
      <c r="E11" s="23"/>
    </row>
    <row r="12" spans="1:5" ht="47.25" x14ac:dyDescent="0.45">
      <c r="A12" s="31" t="str">
        <f>'Apkopojums par pasākumiem'!I3</f>
        <v xml:space="preserve">ĪA sugas (eksperta atzinums) </v>
      </c>
      <c r="B12" s="32" t="str" cm="1">
        <f t="array" ref="B12">INDEX('Apkopojums par pasākumiem'!A4:AK23,'Z5'!E1,9)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pasākumiem'!A4:AK23,'Z5'!E1,10)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pasākumiem'!A4:AK23,'Z5'!E1,11)</f>
        <v>Eksperta atzinums</v>
      </c>
      <c r="D14" s="22"/>
      <c r="E14" s="23"/>
    </row>
    <row r="15" spans="1:5" x14ac:dyDescent="0.45">
      <c r="A15" s="31" t="str">
        <f>'Apkopojums par pasākumiem'!L3</f>
        <v>Troksnis pēc IVN</v>
      </c>
      <c r="B15" s="32" cm="1">
        <f t="array" ref="B15">INDEX('Apkopojums par pasākumiem'!A4:AK23,'Z5'!E1,12)</f>
        <v>0</v>
      </c>
      <c r="D15" s="22"/>
      <c r="E15" s="23"/>
    </row>
    <row r="16" spans="1:5" x14ac:dyDescent="0.5">
      <c r="A16" s="31" t="str">
        <f>'Apkopojums par pasākumiem'!M3</f>
        <v>Citi</v>
      </c>
      <c r="B16" s="33" cm="1">
        <f t="array" ref="B16">INDEX('Apkopojums par pasākumiem'!A4:AK23,'Z5'!E1,13)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pasākumiem'!A4:AK23,'Z5'!E1,14)</f>
        <v>0</v>
      </c>
      <c r="D19" s="22"/>
      <c r="E19" s="25"/>
    </row>
    <row r="20" spans="1:5" x14ac:dyDescent="0.45">
      <c r="A20" s="31" t="str">
        <f>'Apkopojums par pasākumiem'!O3</f>
        <v>Putnu aizsardzība rekomendācijas pēc IVN</v>
      </c>
      <c r="B20" s="32" cm="1">
        <f t="array" ref="B20">INDEX('Apkopojums par pasākumiem'!A4:AK23,'Z5'!E1,15)</f>
        <v>0</v>
      </c>
      <c r="D20" s="24"/>
      <c r="E20" s="25"/>
    </row>
    <row r="21" spans="1:5" ht="31.5" x14ac:dyDescent="0.45">
      <c r="A21" s="31" t="str">
        <f>'Apkopojums par pasākumiem'!P3</f>
        <v>Putnu aizsardzības rekomendācijas un nosacījumi pēc IVN Pamatojums</v>
      </c>
      <c r="B21" s="32" cm="1">
        <f t="array" ref="B21">INDEX('Apkopojums par pasākumiem'!A4:AK23,'Z5'!E1,16)</f>
        <v>0</v>
      </c>
      <c r="D21" s="22"/>
      <c r="E21" s="23"/>
    </row>
    <row r="22" spans="1:5" ht="31.5" x14ac:dyDescent="0.45">
      <c r="A22" s="31" t="str">
        <f>'Apkopojums par pasākumiem'!Q3</f>
        <v xml:space="preserve">Biotopi (eksperta atzinums) </v>
      </c>
      <c r="B22" s="32" t="str" cm="1">
        <f t="array" ref="B22">INDEX('Apkopojums par pasākumiem'!A4:AK23,'Z5'!E1,17)</f>
        <v xml:space="preserve">Uz austrumiem no pieslēguma esošajam ceļam atrodas biotops 91E0 Aluviāli meži (nr.24AP116_111) un vairāku ĪA sugu dzīvotnes (R) </v>
      </c>
      <c r="D22" s="22"/>
      <c r="E22" s="23"/>
    </row>
    <row r="23" spans="1:5" ht="31.5" x14ac:dyDescent="0.45">
      <c r="A23" s="31" t="str">
        <f>'Apkopojums par pasākumiem'!R3</f>
        <v>Biotopu aizsardzība rekomendācijas pēc IVN</v>
      </c>
      <c r="B23" s="32" t="str" cm="1">
        <f t="array" ref="B23">INDEX('Apkopojums par pasākumiem'!A4:AK23,'Z5'!E1,18)</f>
        <v xml:space="preserve">Nav pieļaujams padziļināt ceļa grāvi esošā ceļa austrumu pusē, veidojot pieslēgumu piebraucamajam ceļas un VES novietni (R) </v>
      </c>
      <c r="D23" s="24"/>
      <c r="E23" s="23"/>
    </row>
    <row r="24" spans="1:5" ht="31.5" x14ac:dyDescent="0.45">
      <c r="A24" s="31" t="str">
        <f>'Apkopojums par pasākumiem'!S3</f>
        <v>Biotopu aizsardzība rekomendācijas pēc IVN Pamatojums</v>
      </c>
      <c r="B24" s="32" t="str" cm="1">
        <f t="array" ref="B24">INDEX('Apkopojums par pasākumiem'!A4:AK23,'Z5'!E1,19)</f>
        <v>Eksperta atzinums</v>
      </c>
      <c r="D24" s="22"/>
      <c r="E24" s="26"/>
    </row>
    <row r="25" spans="1:5" x14ac:dyDescent="0.45">
      <c r="A25" s="31" t="str">
        <f>'Apkopojums par pasākumiem'!T3</f>
        <v>ĪA sugas (eksperta atzinums)</v>
      </c>
      <c r="B25" s="32" cm="1">
        <f t="array" ref="B25">INDEX('Apkopojums par pasākumiem'!A4:AK23,'Z5'!E1,20)</f>
        <v>0</v>
      </c>
      <c r="D25" s="22"/>
      <c r="E25" s="26"/>
    </row>
    <row r="26" spans="1:5" x14ac:dyDescent="0.45">
      <c r="A26" s="31" t="str">
        <f>'Apkopojums par pasākumiem'!U3</f>
        <v>ĪA sugas rekomendācijas pēc IVN</v>
      </c>
      <c r="B26" s="32" cm="1">
        <f t="array" ref="B26">INDEX('Apkopojums par pasākumiem'!A4:AK23,'Z5'!E1,21)</f>
        <v>0</v>
      </c>
      <c r="D26" s="22"/>
      <c r="E26" s="23"/>
    </row>
    <row r="27" spans="1:5" ht="31.5" x14ac:dyDescent="0.45">
      <c r="A27" s="31" t="str">
        <f>'Apkopojums par pasākumiem'!V3</f>
        <v>ĪA sugas rekomendācijas pēc IVN Pamatojums</v>
      </c>
      <c r="B27" s="32" cm="1">
        <f t="array" ref="B27">INDEX('Apkopojums par pasākumiem'!A4:AK23,'Z5'!E1,22)</f>
        <v>0</v>
      </c>
      <c r="D27" s="22"/>
      <c r="E27" s="23"/>
    </row>
    <row r="28" spans="1:5" ht="31.5" x14ac:dyDescent="0.45">
      <c r="A28" s="31" t="str">
        <f>'Apkopojums par pasākumiem'!W3</f>
        <v>Troksnis pēc IVN</v>
      </c>
      <c r="B28" s="32" t="str" cm="1">
        <f t="array" ref="B28">INDEX('Apkopojums par pasākumiem'!A4:AK23,'Z5'!E1,23)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pasākumiem'!A4:AK23,'Z5'!E1,24)</f>
        <v>0</v>
      </c>
      <c r="D29" s="22"/>
      <c r="E29" s="27"/>
    </row>
    <row r="30" spans="1:5" x14ac:dyDescent="0.45">
      <c r="A30" s="35"/>
      <c r="B30" s="37"/>
      <c r="D30" s="22"/>
      <c r="E30" s="27"/>
    </row>
    <row r="31" spans="1:5" ht="21" x14ac:dyDescent="0.45">
      <c r="A31" s="93" t="str" cm="1">
        <f t="array" ref="A31">'Apkopojums par pasākumiem'!B1&amp;":" &amp; INDEX('Apkopojums par pasākumiem'!A4:AK23,'Z5'!E1,2)</f>
        <v>VES objekta nosaukums:Z5</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pasākumiem'!A4:AK23,'Z5'!E1,25)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pasākumiem'!A4:AK23,'Z5'!E1,26)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pasākumiem'!A4:AK23,'Z5'!E1,27)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pasākumiem'!A4:AK23,'Z5'!E1,28)</f>
        <v>0</v>
      </c>
      <c r="D39" s="22"/>
      <c r="E39" s="25"/>
    </row>
    <row r="40" spans="1:5" ht="31.5" x14ac:dyDescent="0.45">
      <c r="A40" s="31" t="str">
        <f>'Apkopojums par pasākumiem'!AC3</f>
        <v>Biotopu aizsardzība rekomendācijas pēc IVN</v>
      </c>
      <c r="B40" s="32" cm="1">
        <f t="array" ref="B40">INDEX('Apkopojums par pasākumiem'!A4:AK23,'Z5'!E1,29)</f>
        <v>0</v>
      </c>
      <c r="D40" s="22"/>
      <c r="E40" s="23"/>
    </row>
    <row r="41" spans="1:5" ht="31.5" x14ac:dyDescent="0.45">
      <c r="A41" s="31" t="str">
        <f>'Apkopojums par pasākumiem'!AD3</f>
        <v>Biotopu aizsardzība rekomendācijas pēc IVN Pamatojums</v>
      </c>
      <c r="B41" s="32" cm="1">
        <f t="array" ref="B41">INDEX('Apkopojums par pasākumiem'!A4:AK23,'Z5'!E1,30)</f>
        <v>0</v>
      </c>
      <c r="D41" s="22"/>
      <c r="E41" s="23"/>
    </row>
    <row r="42" spans="1:5" x14ac:dyDescent="0.45">
      <c r="A42" s="31" t="str">
        <f>'Apkopojums par pasākumiem'!AE3</f>
        <v>ĪA sugas (eksperta atzinums)</v>
      </c>
      <c r="B42" s="32" cm="1">
        <f t="array" ref="B42">INDEX('Apkopojums par pasākumiem'!A4:AK23,'Z5'!E1,31)</f>
        <v>0</v>
      </c>
      <c r="D42" s="24"/>
      <c r="E42" s="23"/>
    </row>
    <row r="43" spans="1:5" ht="78.75" x14ac:dyDescent="0.45">
      <c r="A43" s="31" t="str">
        <f>'Apkopojums par pasākumiem'!AF3</f>
        <v>Sikspārņi (eksperta atzinums)</v>
      </c>
      <c r="B43" s="32" t="str" cm="1">
        <f t="array" ref="B43">INDEX('Apkopojums par pasākumiem'!A4:AK23,'Z5'!E1,32)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pasākumiem'!A4:AK23,'Z5'!E1,33)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pasākumiem'!A4:AK23,'Z5'!E1,34)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pasākumiem'!A4:AK23,'Z5'!E1,35)</f>
        <v>0</v>
      </c>
      <c r="D46" s="22"/>
    </row>
    <row r="47" spans="1:5" x14ac:dyDescent="0.45">
      <c r="A47" s="31" t="str">
        <f>'Apkopojums par pasākumiem'!AJ3</f>
        <v>Mirgošana</v>
      </c>
      <c r="B47" s="32" cm="1">
        <f t="array" ref="B47">INDEX('Apkopojums par pasākumiem'!A4:AK23,'Z5'!E1,36)</f>
        <v>0</v>
      </c>
      <c r="D47" s="22"/>
    </row>
    <row r="48" spans="1:5" x14ac:dyDescent="0.45">
      <c r="A48" s="31" t="str">
        <f>'Apkopojums par pasākumiem'!AK3</f>
        <v>Citi</v>
      </c>
      <c r="B48" s="32" cm="1">
        <f t="array" ref="B48">INDEX('Apkopojums par pasākumiem'!A4:AK23,'Z5'!E1,37)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309A-F94F-4215-86B5-6DCB9B14017D}">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pasākumiem'!A4:AK23,'Z6'!E1,2)</f>
        <v>VES objekta nosaukums:Z6</v>
      </c>
      <c r="B1" s="93"/>
      <c r="E1">
        <v>14</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pasākumiem'!A4:AK23,'Z6'!E1,3)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pasākumiem'!A4:AK23,'Z6'!E1,4)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pasākumiem'!A4:AK23,'Z6'!E1,5)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pasākumiem'!A4:AK23,'Z6'!E1,6)</f>
        <v>0</v>
      </c>
      <c r="D9" s="22"/>
      <c r="E9" s="23"/>
    </row>
    <row r="10" spans="1:5" ht="31.5" x14ac:dyDescent="0.45">
      <c r="A10" s="31" t="str">
        <f>'Apkopojums par pasākumiem'!G3</f>
        <v>Biotopu aizsardzība rekomendācijas pēc IVN</v>
      </c>
      <c r="B10" s="32" cm="1">
        <f t="array" ref="B10">INDEX('Apkopojums par pasākumiem'!A4:AK23,'Z6'!E1,7)</f>
        <v>0</v>
      </c>
      <c r="D10" s="22"/>
      <c r="E10" s="23"/>
    </row>
    <row r="11" spans="1:5" ht="31.5" x14ac:dyDescent="0.45">
      <c r="A11" s="31" t="str">
        <f>'Apkopojums par pasākumiem'!H3</f>
        <v>Biotopu aizsardzība rekomendācijas pēc IVN Pamatojums</v>
      </c>
      <c r="B11" s="32" cm="1">
        <f t="array" ref="B11">INDEX('Apkopojums par pasākumiem'!A4:AK23,'Z6'!E1,8)</f>
        <v>0</v>
      </c>
      <c r="D11" s="24"/>
      <c r="E11" s="23"/>
    </row>
    <row r="12" spans="1:5" ht="47.25" x14ac:dyDescent="0.45">
      <c r="A12" s="31" t="str">
        <f>'Apkopojums par pasākumiem'!I3</f>
        <v xml:space="preserve">ĪA sugas (eksperta atzinums) </v>
      </c>
      <c r="B12" s="32" t="str" cm="1">
        <f t="array" ref="B12">INDEX('Apkopojums par pasākumiem'!A4:AK23,'Z6'!E1,9)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pasākumiem'!A4:AK23,'Z6'!E1,10)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pasākumiem'!A4:AK23,'Z6'!E1,11)</f>
        <v>Eksperta atzinums</v>
      </c>
      <c r="D14" s="22"/>
      <c r="E14" s="23"/>
    </row>
    <row r="15" spans="1:5" x14ac:dyDescent="0.45">
      <c r="A15" s="31" t="str">
        <f>'Apkopojums par pasākumiem'!L3</f>
        <v>Troksnis pēc IVN</v>
      </c>
      <c r="B15" s="32" cm="1">
        <f t="array" ref="B15">INDEX('Apkopojums par pasākumiem'!A4:AK23,'Z6'!E1,12)</f>
        <v>0</v>
      </c>
      <c r="D15" s="22"/>
      <c r="E15" s="23"/>
    </row>
    <row r="16" spans="1:5" x14ac:dyDescent="0.5">
      <c r="A16" s="31" t="str">
        <f>'Apkopojums par pasākumiem'!M3</f>
        <v>Citi</v>
      </c>
      <c r="B16" s="33" cm="1">
        <f t="array" ref="B16">INDEX('Apkopojums par pasākumiem'!A4:AK23,'Z6'!E1,13)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pasākumiem'!A4:AK23,'Z6'!E1,14)</f>
        <v>0</v>
      </c>
      <c r="D19" s="22"/>
      <c r="E19" s="25"/>
    </row>
    <row r="20" spans="1:5" x14ac:dyDescent="0.45">
      <c r="A20" s="31" t="str">
        <f>'Apkopojums par pasākumiem'!O3</f>
        <v>Putnu aizsardzība rekomendācijas pēc IVN</v>
      </c>
      <c r="B20" s="32" cm="1">
        <f t="array" ref="B20">INDEX('Apkopojums par pasākumiem'!A4:AK23,'Z6'!E1,15)</f>
        <v>0</v>
      </c>
      <c r="D20" s="24"/>
      <c r="E20" s="25"/>
    </row>
    <row r="21" spans="1:5" ht="31.5" x14ac:dyDescent="0.45">
      <c r="A21" s="31" t="str">
        <f>'Apkopojums par pasākumiem'!P3</f>
        <v>Putnu aizsardzības rekomendācijas un nosacījumi pēc IVN Pamatojums</v>
      </c>
      <c r="B21" s="32" cm="1">
        <f t="array" ref="B21">INDEX('Apkopojums par pasākumiem'!A4:AK23,'Z6'!E1,16)</f>
        <v>0</v>
      </c>
      <c r="D21" s="22"/>
      <c r="E21" s="23"/>
    </row>
    <row r="22" spans="1:5" x14ac:dyDescent="0.45">
      <c r="A22" s="31" t="str">
        <f>'Apkopojums par pasākumiem'!Q3</f>
        <v xml:space="preserve">Biotopi (eksperta atzinums) </v>
      </c>
      <c r="B22" s="32" cm="1">
        <f t="array" ref="B22">INDEX('Apkopojums par pasākumiem'!A4:AK23,'Z6'!E1,17)</f>
        <v>0</v>
      </c>
      <c r="D22" s="22"/>
      <c r="E22" s="23"/>
    </row>
    <row r="23" spans="1:5" ht="31.5" x14ac:dyDescent="0.45">
      <c r="A23" s="31" t="str">
        <f>'Apkopojums par pasākumiem'!R3</f>
        <v>Biotopu aizsardzība rekomendācijas pēc IVN</v>
      </c>
      <c r="B23" s="32" cm="1">
        <f t="array" ref="B23">INDEX('Apkopojums par pasākumiem'!A4:AK23,'Z6'!E1,18)</f>
        <v>0</v>
      </c>
      <c r="D23" s="24"/>
      <c r="E23" s="23"/>
    </row>
    <row r="24" spans="1:5" ht="31.5" x14ac:dyDescent="0.45">
      <c r="A24" s="31" t="str">
        <f>'Apkopojums par pasākumiem'!S3</f>
        <v>Biotopu aizsardzība rekomendācijas pēc IVN Pamatojums</v>
      </c>
      <c r="B24" s="32" cm="1">
        <f t="array" ref="B24">INDEX('Apkopojums par pasākumiem'!A4:AK23,'Z6'!E1,19)</f>
        <v>0</v>
      </c>
      <c r="D24" s="22"/>
      <c r="E24" s="26"/>
    </row>
    <row r="25" spans="1:5" x14ac:dyDescent="0.45">
      <c r="A25" s="31" t="str">
        <f>'Apkopojums par pasākumiem'!T3</f>
        <v>ĪA sugas (eksperta atzinums)</v>
      </c>
      <c r="B25" s="32" cm="1">
        <f t="array" ref="B25">INDEX('Apkopojums par pasākumiem'!A4:AK23,'Z6'!E1,20)</f>
        <v>0</v>
      </c>
      <c r="D25" s="22"/>
      <c r="E25" s="26"/>
    </row>
    <row r="26" spans="1:5" x14ac:dyDescent="0.45">
      <c r="A26" s="31" t="str">
        <f>'Apkopojums par pasākumiem'!U3</f>
        <v>ĪA sugas rekomendācijas pēc IVN</v>
      </c>
      <c r="B26" s="32" cm="1">
        <f t="array" ref="B26">INDEX('Apkopojums par pasākumiem'!A4:AK23,'Z6'!E1,21)</f>
        <v>0</v>
      </c>
      <c r="D26" s="22"/>
      <c r="E26" s="23"/>
    </row>
    <row r="27" spans="1:5" ht="31.5" x14ac:dyDescent="0.45">
      <c r="A27" s="31" t="str">
        <f>'Apkopojums par pasākumiem'!V3</f>
        <v>ĪA sugas rekomendācijas pēc IVN Pamatojums</v>
      </c>
      <c r="B27" s="32" cm="1">
        <f t="array" ref="B27">INDEX('Apkopojums par pasākumiem'!A4:AK23,'Z6'!E1,22)</f>
        <v>0</v>
      </c>
      <c r="D27" s="22"/>
      <c r="E27" s="23"/>
    </row>
    <row r="28" spans="1:5" ht="31.5" x14ac:dyDescent="0.45">
      <c r="A28" s="31" t="str">
        <f>'Apkopojums par pasākumiem'!W3</f>
        <v>Troksnis pēc IVN</v>
      </c>
      <c r="B28" s="32" t="str" cm="1">
        <f t="array" ref="B28">INDEX('Apkopojums par pasākumiem'!A4:AK23,'Z6'!E1,23)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pasākumiem'!A4:AK23,'Z6'!E1,24)</f>
        <v>0</v>
      </c>
      <c r="D29" s="22"/>
      <c r="E29" s="27"/>
    </row>
    <row r="30" spans="1:5" x14ac:dyDescent="0.45">
      <c r="A30" s="35"/>
      <c r="B30" s="37"/>
      <c r="D30" s="22"/>
      <c r="E30" s="27"/>
    </row>
    <row r="31" spans="1:5" ht="21" x14ac:dyDescent="0.45">
      <c r="A31" s="93" t="str" cm="1">
        <f t="array" ref="A31">'Apkopojums par pasākumiem'!B1&amp;":" &amp; INDEX('Apkopojums par pasākumiem'!A4:AK23,'Z6'!E1,2)</f>
        <v>VES objekta nosaukums:Z6</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pasākumiem'!A4:AK23,'Z6'!E1,25)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pasākumiem'!A4:AK23,'Z6'!E1,26)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pasākumiem'!A4:AK23,'Z6'!E1,27)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pasākumiem'!A4:AK23,'Z6'!E1,28)</f>
        <v>0</v>
      </c>
      <c r="D39" s="22"/>
      <c r="E39" s="25"/>
    </row>
    <row r="40" spans="1:5" ht="31.5" x14ac:dyDescent="0.45">
      <c r="A40" s="31" t="str">
        <f>'Apkopojums par pasākumiem'!AC3</f>
        <v>Biotopu aizsardzība rekomendācijas pēc IVN</v>
      </c>
      <c r="B40" s="32" cm="1">
        <f t="array" ref="B40">INDEX('Apkopojums par pasākumiem'!A4:AK23,'Z6'!E1,29)</f>
        <v>0</v>
      </c>
      <c r="D40" s="22"/>
      <c r="E40" s="23"/>
    </row>
    <row r="41" spans="1:5" ht="31.5" x14ac:dyDescent="0.45">
      <c r="A41" s="31" t="str">
        <f>'Apkopojums par pasākumiem'!AD3</f>
        <v>Biotopu aizsardzība rekomendācijas pēc IVN Pamatojums</v>
      </c>
      <c r="B41" s="32" cm="1">
        <f t="array" ref="B41">INDEX('Apkopojums par pasākumiem'!A4:AK23,'Z6'!E1,30)</f>
        <v>0</v>
      </c>
      <c r="D41" s="22"/>
      <c r="E41" s="23"/>
    </row>
    <row r="42" spans="1:5" x14ac:dyDescent="0.45">
      <c r="A42" s="31" t="str">
        <f>'Apkopojums par pasākumiem'!AE3</f>
        <v>ĪA sugas (eksperta atzinums)</v>
      </c>
      <c r="B42" s="32" cm="1">
        <f t="array" ref="B42">INDEX('Apkopojums par pasākumiem'!A4:AK23,'Z6'!E1,31)</f>
        <v>0</v>
      </c>
      <c r="D42" s="24"/>
      <c r="E42" s="23"/>
    </row>
    <row r="43" spans="1:5" ht="78.75" x14ac:dyDescent="0.45">
      <c r="A43" s="31" t="str">
        <f>'Apkopojums par pasākumiem'!AF3</f>
        <v>Sikspārņi (eksperta atzinums)</v>
      </c>
      <c r="B43" s="32" t="str" cm="1">
        <f t="array" ref="B43">INDEX('Apkopojums par pasākumiem'!A4:AK23,'Z6'!E1,32)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pasākumiem'!A4:AK23,'Z6'!E1,33)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pasākumiem'!A4:AK23,'Z6'!E1,34)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pasākumiem'!A4:AK23,'Z6'!E1,35)</f>
        <v>0</v>
      </c>
      <c r="D46" s="22"/>
    </row>
    <row r="47" spans="1:5" x14ac:dyDescent="0.45">
      <c r="A47" s="31" t="str">
        <f>'Apkopojums par pasākumiem'!AJ3</f>
        <v>Mirgošana</v>
      </c>
      <c r="B47" s="32" cm="1">
        <f t="array" ref="B47">INDEX('Apkopojums par pasākumiem'!A4:AK23,'Z6'!E1,36)</f>
        <v>0</v>
      </c>
      <c r="D47" s="22"/>
    </row>
    <row r="48" spans="1:5" x14ac:dyDescent="0.45">
      <c r="A48" s="31" t="str">
        <f>'Apkopojums par pasākumiem'!AK3</f>
        <v>Citi</v>
      </c>
      <c r="B48" s="32" cm="1">
        <f t="array" ref="B48">INDEX('Apkopojums par pasākumiem'!A4:AK23,'Z6'!E1,37)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5A99-17AA-43C8-9162-C10F0E59712D}">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pasākumiem'!A4:AK23,'Z9'!E1,2)</f>
        <v>VES objekta nosaukums:Z9</v>
      </c>
      <c r="B1" s="93"/>
      <c r="E1">
        <v>15</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pasākumiem'!A4:AK23,'Z9'!E1,3)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pasākumiem'!A4:AK23,'Z9'!E1,4)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pasākumiem'!A4:AK23,'Z9'!E1,5)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47.25" x14ac:dyDescent="0.45">
      <c r="A9" s="31" t="str">
        <f>'Apkopojums par pasākumiem'!F3</f>
        <v xml:space="preserve">Biotopi (eksperta atzinums) </v>
      </c>
      <c r="B9" s="32" t="str" cm="1">
        <f t="array" ref="B9">INDEX('Apkopojums par pasākumiem'!A4:AK23,'Z9'!E1,6)</f>
        <v>Dienvidu pusē Vedamurgas trasei, pie kuras plānots izbūvēt novietni, atrodas biotopi 9010* Veci vai dabiski boreāli meži un 9080* Staignāju meži . Nav pieļaujama ceļa grāvju padziļināšana, jo gar ceļu atrodas slapjie biotopi. (O)</v>
      </c>
      <c r="D9" s="22"/>
      <c r="E9" s="23"/>
    </row>
    <row r="10" spans="1:5" ht="31.5" x14ac:dyDescent="0.45">
      <c r="A10" s="31" t="str">
        <f>'Apkopojums par pasākumiem'!G3</f>
        <v>Biotopu aizsardzība rekomendācijas pēc IVN</v>
      </c>
      <c r="B10" s="32" t="str" cm="1">
        <f t="array" ref="B10">INDEX('Apkopojums par pasākumiem'!A4:AK23,'Z9'!E1,7)</f>
        <v>Nav pieļaujams padziļināt Vedamurgas trases ceļa grāvjus, novietne jāprojektē tā, lai neietekmētu hidroloģisko režīmu biotopos esošā ceļa dienvidu pusē. (O)</v>
      </c>
      <c r="D10" s="22"/>
      <c r="E10" s="23"/>
    </row>
    <row r="11" spans="1:5" ht="31.5" x14ac:dyDescent="0.45">
      <c r="A11" s="31" t="str">
        <f>'Apkopojums par pasākumiem'!H3</f>
        <v>Biotopu aizsardzība rekomendācijas pēc IVN Pamatojums</v>
      </c>
      <c r="B11" s="32" t="str" cm="1">
        <f t="array" ref="B11">INDEX('Apkopojums par pasākumiem'!A4:AK23,'Z9'!E1,8)</f>
        <v>Eksperta atzinums</v>
      </c>
      <c r="D11" s="24"/>
      <c r="E11" s="23"/>
    </row>
    <row r="12" spans="1:5" ht="47.25" x14ac:dyDescent="0.45">
      <c r="A12" s="31" t="str">
        <f>'Apkopojums par pasākumiem'!I3</f>
        <v xml:space="preserve">ĪA sugas (eksperta atzinums) </v>
      </c>
      <c r="B12" s="32" t="str" cm="1">
        <f t="array" ref="B12">INDEX('Apkopojums par pasākumiem'!A4:AK23,'Z9'!E1,9)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pasākumiem'!A4:AK23,'Z9'!E1,10)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pasākumiem'!A4:AK23,'Z9'!E1,11)</f>
        <v>Eksperta atzinums</v>
      </c>
      <c r="D14" s="22"/>
      <c r="E14" s="23"/>
    </row>
    <row r="15" spans="1:5" x14ac:dyDescent="0.45">
      <c r="A15" s="31" t="str">
        <f>'Apkopojums par pasākumiem'!L3</f>
        <v>Troksnis pēc IVN</v>
      </c>
      <c r="B15" s="32" cm="1">
        <f t="array" ref="B15">INDEX('Apkopojums par pasākumiem'!A4:AK23,'Z9'!E1,12)</f>
        <v>0</v>
      </c>
      <c r="D15" s="22"/>
      <c r="E15" s="23"/>
    </row>
    <row r="16" spans="1:5" x14ac:dyDescent="0.5">
      <c r="A16" s="31" t="str">
        <f>'Apkopojums par pasākumiem'!M3</f>
        <v>Citi</v>
      </c>
      <c r="B16" s="33" cm="1">
        <f t="array" ref="B16">INDEX('Apkopojums par pasākumiem'!A4:AK23,'Z9'!E1,13)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pasākumiem'!A4:AK23,'Z9'!E1,14)</f>
        <v>0</v>
      </c>
      <c r="D19" s="22"/>
      <c r="E19" s="25"/>
    </row>
    <row r="20" spans="1:5" x14ac:dyDescent="0.45">
      <c r="A20" s="31" t="str">
        <f>'Apkopojums par pasākumiem'!O3</f>
        <v>Putnu aizsardzība rekomendācijas pēc IVN</v>
      </c>
      <c r="B20" s="32" cm="1">
        <f t="array" ref="B20">INDEX('Apkopojums par pasākumiem'!A4:AK23,'Z9'!E1,15)</f>
        <v>0</v>
      </c>
      <c r="D20" s="24"/>
      <c r="E20" s="25"/>
    </row>
    <row r="21" spans="1:5" ht="31.5" x14ac:dyDescent="0.45">
      <c r="A21" s="31" t="str">
        <f>'Apkopojums par pasākumiem'!P3</f>
        <v>Putnu aizsardzības rekomendācijas un nosacījumi pēc IVN Pamatojums</v>
      </c>
      <c r="B21" s="32" cm="1">
        <f t="array" ref="B21">INDEX('Apkopojums par pasākumiem'!A4:AK23,'Z9'!E1,16)</f>
        <v>0</v>
      </c>
      <c r="D21" s="22"/>
      <c r="E21" s="23"/>
    </row>
    <row r="22" spans="1:5" x14ac:dyDescent="0.45">
      <c r="A22" s="31" t="str">
        <f>'Apkopojums par pasākumiem'!Q3</f>
        <v xml:space="preserve">Biotopi (eksperta atzinums) </v>
      </c>
      <c r="B22" s="32" cm="1">
        <f t="array" ref="B22">INDEX('Apkopojums par pasākumiem'!A4:AK23,'Z9'!E1,17)</f>
        <v>0</v>
      </c>
      <c r="D22" s="22"/>
      <c r="E22" s="23"/>
    </row>
    <row r="23" spans="1:5" ht="31.5" x14ac:dyDescent="0.45">
      <c r="A23" s="31" t="str">
        <f>'Apkopojums par pasākumiem'!R3</f>
        <v>Biotopu aizsardzība rekomendācijas pēc IVN</v>
      </c>
      <c r="B23" s="32" cm="1">
        <f t="array" ref="B23">INDEX('Apkopojums par pasākumiem'!A4:AK23,'Z9'!E1,18)</f>
        <v>0</v>
      </c>
      <c r="D23" s="24"/>
      <c r="E23" s="23"/>
    </row>
    <row r="24" spans="1:5" ht="31.5" x14ac:dyDescent="0.45">
      <c r="A24" s="31" t="str">
        <f>'Apkopojums par pasākumiem'!S3</f>
        <v>Biotopu aizsardzība rekomendācijas pēc IVN Pamatojums</v>
      </c>
      <c r="B24" s="32" cm="1">
        <f t="array" ref="B24">INDEX('Apkopojums par pasākumiem'!A4:AK23,'Z9'!E1,19)</f>
        <v>0</v>
      </c>
      <c r="D24" s="22"/>
      <c r="E24" s="26"/>
    </row>
    <row r="25" spans="1:5" x14ac:dyDescent="0.45">
      <c r="A25" s="31" t="str">
        <f>'Apkopojums par pasākumiem'!T3</f>
        <v>ĪA sugas (eksperta atzinums)</v>
      </c>
      <c r="B25" s="32" cm="1">
        <f t="array" ref="B25">INDEX('Apkopojums par pasākumiem'!A4:AK23,'Z9'!E1,20)</f>
        <v>0</v>
      </c>
      <c r="D25" s="22"/>
      <c r="E25" s="26"/>
    </row>
    <row r="26" spans="1:5" x14ac:dyDescent="0.45">
      <c r="A26" s="31" t="str">
        <f>'Apkopojums par pasākumiem'!U3</f>
        <v>ĪA sugas rekomendācijas pēc IVN</v>
      </c>
      <c r="B26" s="32" cm="1">
        <f t="array" ref="B26">INDEX('Apkopojums par pasākumiem'!A4:AK23,'Z9'!E1,21)</f>
        <v>0</v>
      </c>
      <c r="D26" s="22"/>
      <c r="E26" s="23"/>
    </row>
    <row r="27" spans="1:5" ht="31.5" x14ac:dyDescent="0.45">
      <c r="A27" s="31" t="str">
        <f>'Apkopojums par pasākumiem'!V3</f>
        <v>ĪA sugas rekomendācijas pēc IVN Pamatojums</v>
      </c>
      <c r="B27" s="32" cm="1">
        <f t="array" ref="B27">INDEX('Apkopojums par pasākumiem'!A4:AK23,'Z9'!E1,22)</f>
        <v>0</v>
      </c>
      <c r="D27" s="22"/>
      <c r="E27" s="23"/>
    </row>
    <row r="28" spans="1:5" ht="31.5" x14ac:dyDescent="0.45">
      <c r="A28" s="31" t="str">
        <f>'Apkopojums par pasākumiem'!W3</f>
        <v>Troksnis pēc IVN</v>
      </c>
      <c r="B28" s="32" t="str" cm="1">
        <f t="array" ref="B28">INDEX('Apkopojums par pasākumiem'!A4:AK23,'Z9'!E1,23)</f>
        <v>Ministru kabineta 2014.gada 7.janvāra noteikumi Nr.16: "2. Noteikumi neattiecas uz: (..) 2.8. (..) būvdarbiem, kuri saskaņoti ar vietējo pašvaldību."</v>
      </c>
      <c r="D28" s="22"/>
      <c r="E28" s="25"/>
    </row>
    <row r="29" spans="1:5" x14ac:dyDescent="0.45">
      <c r="A29" s="31" t="str">
        <f>'Apkopojums par pasākumiem'!X3</f>
        <v>Citi</v>
      </c>
      <c r="B29" s="32" t="str" cm="1">
        <f t="array" ref="B29">INDEX('Apkopojums par pasākumiem'!A4:AK23,'Z9'!E1,24)</f>
        <v xml:space="preserve">VES max augstums 275 m </v>
      </c>
      <c r="D29" s="22"/>
      <c r="E29" s="27"/>
    </row>
    <row r="30" spans="1:5" x14ac:dyDescent="0.45">
      <c r="A30" s="35"/>
      <c r="B30" s="37"/>
      <c r="D30" s="22"/>
      <c r="E30" s="27"/>
    </row>
    <row r="31" spans="1:5" ht="21" x14ac:dyDescent="0.45">
      <c r="A31" s="93" t="str" cm="1">
        <f t="array" ref="A31">'Apkopojums par pasākumiem'!B1&amp;":" &amp; INDEX('Apkopojums par pasākumiem'!A4:AK23,'Z9'!E1,2)</f>
        <v>VES objekta nosaukums:Z9</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pasākumiem'!A4:AK23,'Z9'!E1,25)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pasākumiem'!A4:AK23,'Z9'!E1,26)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pasākumiem'!A4:AK23,'Z9'!E1,27)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pasākumiem'!A4:AK23,'Z9'!E1,28)</f>
        <v>0</v>
      </c>
      <c r="D39" s="22"/>
      <c r="E39" s="25"/>
    </row>
    <row r="40" spans="1:5" ht="31.5" x14ac:dyDescent="0.45">
      <c r="A40" s="31" t="str">
        <f>'Apkopojums par pasākumiem'!AC3</f>
        <v>Biotopu aizsardzība rekomendācijas pēc IVN</v>
      </c>
      <c r="B40" s="32" cm="1">
        <f t="array" ref="B40">INDEX('Apkopojums par pasākumiem'!A4:AK23,'Z9'!E1,29)</f>
        <v>0</v>
      </c>
      <c r="D40" s="22"/>
      <c r="E40" s="23"/>
    </row>
    <row r="41" spans="1:5" ht="31.5" x14ac:dyDescent="0.45">
      <c r="A41" s="31" t="str">
        <f>'Apkopojums par pasākumiem'!AD3</f>
        <v>Biotopu aizsardzība rekomendācijas pēc IVN Pamatojums</v>
      </c>
      <c r="B41" s="32" cm="1">
        <f t="array" ref="B41">INDEX('Apkopojums par pasākumiem'!A4:AK23,'Z9'!E1,30)</f>
        <v>0</v>
      </c>
      <c r="D41" s="22"/>
      <c r="E41" s="23"/>
    </row>
    <row r="42" spans="1:5" x14ac:dyDescent="0.45">
      <c r="A42" s="31" t="str">
        <f>'Apkopojums par pasākumiem'!AE3</f>
        <v>ĪA sugas (eksperta atzinums)</v>
      </c>
      <c r="B42" s="32" cm="1">
        <f t="array" ref="B42">INDEX('Apkopojums par pasākumiem'!A4:AK23,'Z9'!E1,31)</f>
        <v>0</v>
      </c>
      <c r="D42" s="24"/>
      <c r="E42" s="23"/>
    </row>
    <row r="43" spans="1:5" ht="78.75" x14ac:dyDescent="0.45">
      <c r="A43" s="31" t="str">
        <f>'Apkopojums par pasākumiem'!AF3</f>
        <v>Sikspārņi (eksperta atzinums)</v>
      </c>
      <c r="B43" s="32" t="str" cm="1">
        <f t="array" ref="B43">INDEX('Apkopojums par pasākumiem'!A4:AK23,'Z9'!E1,32)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pasākumiem'!A4:AK23,'Z9'!E1,33)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pasākumiem'!A4:AK23,'Z9'!E1,34)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pasākumiem'!A4:AK23,'Z9'!E1,35)</f>
        <v>0</v>
      </c>
      <c r="D46" s="22"/>
    </row>
    <row r="47" spans="1:5" x14ac:dyDescent="0.45">
      <c r="A47" s="31" t="str">
        <f>'Apkopojums par pasākumiem'!AJ3</f>
        <v>Mirgošana</v>
      </c>
      <c r="B47" s="32" t="str" cm="1">
        <f t="array" ref="B47">INDEX('Apkopojums par pasākumiem'!A4:AK23,'Z9'!E1,36)</f>
        <v>A un A' alternatīva (arī B un B') 8.-24.IV,15.VIII-3.IX, 7:40-8:20,18:40-19:30</v>
      </c>
      <c r="D47" s="22"/>
    </row>
    <row r="48" spans="1:5" x14ac:dyDescent="0.45">
      <c r="A48" s="31" t="str">
        <f>'Apkopojums par pasākumiem'!AK3</f>
        <v>Citi</v>
      </c>
      <c r="B48" s="32" cm="1">
        <f t="array" ref="B48">INDEX('Apkopojums par pasākumiem'!A4:AK23,'Z9'!E1,37)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6E46-E914-4E95-8432-E04BD92EF2AC}">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pasākumiem'!A4:AK23,'Z10'!E1,2)</f>
        <v>VES objekta nosaukums:Z10</v>
      </c>
      <c r="B1" s="93"/>
      <c r="E1">
        <v>16</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pasākumiem'!A4:AK23,'Z10'!E1,3)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pasākumiem'!A4:AK23,'Z10'!E1,4)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pasākumiem'!A4:AK23,'Z10'!E1,5)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47.25" x14ac:dyDescent="0.45">
      <c r="A9" s="31" t="str">
        <f>'Apkopojums par pasākumiem'!F3</f>
        <v xml:space="preserve">Biotopi (eksperta atzinums) </v>
      </c>
      <c r="B9" s="32" t="str" cm="1">
        <f t="array" ref="B9">INDEX('Apkopojums par pasākumiem'!A4:AK23,'Z10'!E1,6)</f>
        <v>aptuveni 80 m attālumā uz austrumiem no novietnes konstatēts mitrumatkarīgu apstākļu meža biotops 9080* Staignāju meži (nr. 24AP116_121), uz kuru ir potenciāli iespējama būvniecības ietekme. Nav vēlams padziļināt esošā ceļa sāngrāvjus (O)</v>
      </c>
      <c r="D9" s="22"/>
      <c r="E9" s="23"/>
    </row>
    <row r="10" spans="1:5" ht="31.5" x14ac:dyDescent="0.45">
      <c r="A10" s="31" t="str">
        <f>'Apkopojums par pasākumiem'!G3</f>
        <v>Biotopu aizsardzība rekomendācijas pēc IVN</v>
      </c>
      <c r="B10" s="32" t="str" cm="1">
        <f t="array" ref="B10">INDEX('Apkopojums par pasākumiem'!A4:AK23,'Z10'!E1,7)</f>
        <v>Projektēšanas gaitā neplānojot sāngrāvjus biotopa 9080* Staignāju meži (nr. 24AP116_121) pusē (O)</v>
      </c>
      <c r="D10" s="22"/>
      <c r="E10" s="23"/>
    </row>
    <row r="11" spans="1:5" ht="31.5" x14ac:dyDescent="0.45">
      <c r="A11" s="31" t="str">
        <f>'Apkopojums par pasākumiem'!H3</f>
        <v>Biotopu aizsardzība rekomendācijas pēc IVN Pamatojums</v>
      </c>
      <c r="B11" s="32" t="str" cm="1">
        <f t="array" ref="B11">INDEX('Apkopojums par pasākumiem'!A4:AK23,'Z10'!E1,8)</f>
        <v>Eksperta atzinums</v>
      </c>
      <c r="D11" s="24"/>
      <c r="E11" s="23"/>
    </row>
    <row r="12" spans="1:5" ht="47.25" x14ac:dyDescent="0.45">
      <c r="A12" s="31" t="str">
        <f>'Apkopojums par pasākumiem'!I3</f>
        <v xml:space="preserve">ĪA sugas (eksperta atzinums) </v>
      </c>
      <c r="B12" s="32" t="str" cm="1">
        <f t="array" ref="B12">INDEX('Apkopojums par pasākumiem'!A4:AK23,'Z10'!E1,9)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pasākumiem'!A4:AK23,'Z10'!E1,10)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pasākumiem'!A4:AK23,'Z10'!E1,11)</f>
        <v>Eksperta atzinums</v>
      </c>
      <c r="D14" s="22"/>
      <c r="E14" s="23"/>
    </row>
    <row r="15" spans="1:5" x14ac:dyDescent="0.45">
      <c r="A15" s="31" t="str">
        <f>'Apkopojums par pasākumiem'!L3</f>
        <v>Troksnis pēc IVN</v>
      </c>
      <c r="B15" s="32" cm="1">
        <f t="array" ref="B15">INDEX('Apkopojums par pasākumiem'!A4:AK23,'Z10'!E1,12)</f>
        <v>0</v>
      </c>
      <c r="D15" s="22"/>
      <c r="E15" s="23"/>
    </row>
    <row r="16" spans="1:5" x14ac:dyDescent="0.5">
      <c r="A16" s="31" t="str">
        <f>'Apkopojums par pasākumiem'!M3</f>
        <v>Citi</v>
      </c>
      <c r="B16" s="33" cm="1">
        <f t="array" ref="B16">INDEX('Apkopojums par pasākumiem'!A4:AK23,'Z10'!E1,13)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pasākumiem'!A4:AK23,'Z10'!E1,14)</f>
        <v>0</v>
      </c>
      <c r="D19" s="22"/>
      <c r="E19" s="25"/>
    </row>
    <row r="20" spans="1:5" x14ac:dyDescent="0.45">
      <c r="A20" s="31" t="str">
        <f>'Apkopojums par pasākumiem'!O3</f>
        <v>Putnu aizsardzība rekomendācijas pēc IVN</v>
      </c>
      <c r="B20" s="32" cm="1">
        <f t="array" ref="B20">INDEX('Apkopojums par pasākumiem'!A4:AK23,'Z10'!E1,15)</f>
        <v>0</v>
      </c>
      <c r="D20" s="24"/>
      <c r="E20" s="25"/>
    </row>
    <row r="21" spans="1:5" ht="31.5" x14ac:dyDescent="0.45">
      <c r="A21" s="31" t="str">
        <f>'Apkopojums par pasākumiem'!P3</f>
        <v>Putnu aizsardzības rekomendācijas un nosacījumi pēc IVN Pamatojums</v>
      </c>
      <c r="B21" s="32" cm="1">
        <f t="array" ref="B21">INDEX('Apkopojums par pasākumiem'!A4:AK23,'Z10'!E1,16)</f>
        <v>0</v>
      </c>
      <c r="D21" s="22"/>
      <c r="E21" s="23"/>
    </row>
    <row r="22" spans="1:5" x14ac:dyDescent="0.45">
      <c r="A22" s="31" t="str">
        <f>'Apkopojums par pasākumiem'!Q3</f>
        <v xml:space="preserve">Biotopi (eksperta atzinums) </v>
      </c>
      <c r="B22" s="32" cm="1">
        <f t="array" ref="B22">INDEX('Apkopojums par pasākumiem'!A4:AK23,'Z10'!E1,17)</f>
        <v>0</v>
      </c>
      <c r="D22" s="22"/>
      <c r="E22" s="23"/>
    </row>
    <row r="23" spans="1:5" ht="31.5" x14ac:dyDescent="0.45">
      <c r="A23" s="31" t="str">
        <f>'Apkopojums par pasākumiem'!R3</f>
        <v>Biotopu aizsardzība rekomendācijas pēc IVN</v>
      </c>
      <c r="B23" s="32" cm="1">
        <f t="array" ref="B23">INDEX('Apkopojums par pasākumiem'!A4:AK23,'Z10'!E1,18)</f>
        <v>0</v>
      </c>
      <c r="D23" s="24"/>
      <c r="E23" s="23"/>
    </row>
    <row r="24" spans="1:5" ht="31.5" x14ac:dyDescent="0.45">
      <c r="A24" s="31" t="str">
        <f>'Apkopojums par pasākumiem'!S3</f>
        <v>Biotopu aizsardzība rekomendācijas pēc IVN Pamatojums</v>
      </c>
      <c r="B24" s="32" cm="1">
        <f t="array" ref="B24">INDEX('Apkopojums par pasākumiem'!A4:AK23,'Z10'!E1,19)</f>
        <v>0</v>
      </c>
      <c r="D24" s="22"/>
      <c r="E24" s="26"/>
    </row>
    <row r="25" spans="1:5" x14ac:dyDescent="0.45">
      <c r="A25" s="31" t="str">
        <f>'Apkopojums par pasākumiem'!T3</f>
        <v>ĪA sugas (eksperta atzinums)</v>
      </c>
      <c r="B25" s="32" cm="1">
        <f t="array" ref="B25">INDEX('Apkopojums par pasākumiem'!A4:AK23,'Z10'!E1,20)</f>
        <v>0</v>
      </c>
      <c r="D25" s="22"/>
      <c r="E25" s="26"/>
    </row>
    <row r="26" spans="1:5" x14ac:dyDescent="0.45">
      <c r="A26" s="31" t="str">
        <f>'Apkopojums par pasākumiem'!U3</f>
        <v>ĪA sugas rekomendācijas pēc IVN</v>
      </c>
      <c r="B26" s="32" cm="1">
        <f t="array" ref="B26">INDEX('Apkopojums par pasākumiem'!A4:AK23,'Z10'!E1,21)</f>
        <v>0</v>
      </c>
      <c r="D26" s="22"/>
      <c r="E26" s="23"/>
    </row>
    <row r="27" spans="1:5" ht="31.5" x14ac:dyDescent="0.45">
      <c r="A27" s="31" t="str">
        <f>'Apkopojums par pasākumiem'!V3</f>
        <v>ĪA sugas rekomendācijas pēc IVN Pamatojums</v>
      </c>
      <c r="B27" s="32" cm="1">
        <f t="array" ref="B27">INDEX('Apkopojums par pasākumiem'!A4:AK23,'Z10'!E1,22)</f>
        <v>0</v>
      </c>
      <c r="D27" s="22"/>
      <c r="E27" s="23"/>
    </row>
    <row r="28" spans="1:5" ht="31.5" x14ac:dyDescent="0.45">
      <c r="A28" s="31" t="str">
        <f>'Apkopojums par pasākumiem'!W3</f>
        <v>Troksnis pēc IVN</v>
      </c>
      <c r="B28" s="32" t="str" cm="1">
        <f t="array" ref="B28">INDEX('Apkopojums par pasākumiem'!A4:AK23,'Z10'!E1,23)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pasākumiem'!A4:AK23,'Z10'!E1,24)</f>
        <v>0</v>
      </c>
      <c r="D29" s="22"/>
      <c r="E29" s="27"/>
    </row>
    <row r="30" spans="1:5" x14ac:dyDescent="0.45">
      <c r="A30" s="35"/>
      <c r="B30" s="37"/>
      <c r="D30" s="22"/>
      <c r="E30" s="27"/>
    </row>
    <row r="31" spans="1:5" ht="21" x14ac:dyDescent="0.45">
      <c r="A31" s="93" t="str" cm="1">
        <f t="array" ref="A31">'Apkopojums par pasākumiem'!B1&amp;":" &amp; INDEX('Apkopojums par pasākumiem'!A4:AK23,'Z10'!E1,2)</f>
        <v>VES objekta nosaukums:Z10</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pasākumiem'!A4:AK23,'Z10'!E1,25)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pasākumiem'!A4:AK23,'Z10'!E1,26)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pasākumiem'!A4:AK23,'Z10'!E1,27)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pasākumiem'!A4:AK23,'Z10'!E1,28)</f>
        <v>0</v>
      </c>
      <c r="D39" s="22"/>
      <c r="E39" s="25"/>
    </row>
    <row r="40" spans="1:5" ht="31.5" x14ac:dyDescent="0.45">
      <c r="A40" s="31" t="str">
        <f>'Apkopojums par pasākumiem'!AC3</f>
        <v>Biotopu aizsardzība rekomendācijas pēc IVN</v>
      </c>
      <c r="B40" s="32" cm="1">
        <f t="array" ref="B40">INDEX('Apkopojums par pasākumiem'!A4:AK23,'Z10'!E1,29)</f>
        <v>0</v>
      </c>
      <c r="D40" s="22"/>
      <c r="E40" s="23"/>
    </row>
    <row r="41" spans="1:5" ht="31.5" x14ac:dyDescent="0.45">
      <c r="A41" s="31" t="str">
        <f>'Apkopojums par pasākumiem'!AD3</f>
        <v>Biotopu aizsardzība rekomendācijas pēc IVN Pamatojums</v>
      </c>
      <c r="B41" s="32" cm="1">
        <f t="array" ref="B41">INDEX('Apkopojums par pasākumiem'!A4:AK23,'Z10'!E1,30)</f>
        <v>0</v>
      </c>
      <c r="D41" s="22"/>
      <c r="E41" s="23"/>
    </row>
    <row r="42" spans="1:5" x14ac:dyDescent="0.45">
      <c r="A42" s="31" t="str">
        <f>'Apkopojums par pasākumiem'!AE3</f>
        <v>ĪA sugas (eksperta atzinums)</v>
      </c>
      <c r="B42" s="32" cm="1">
        <f t="array" ref="B42">INDEX('Apkopojums par pasākumiem'!A4:AK23,'Z10'!E1,31)</f>
        <v>0</v>
      </c>
      <c r="D42" s="24"/>
      <c r="E42" s="23"/>
    </row>
    <row r="43" spans="1:5" ht="78.75" x14ac:dyDescent="0.45">
      <c r="A43" s="31" t="str">
        <f>'Apkopojums par pasākumiem'!AF3</f>
        <v>Sikspārņi (eksperta atzinums)</v>
      </c>
      <c r="B43" s="32" t="str" cm="1">
        <f t="array" ref="B43">INDEX('Apkopojums par pasākumiem'!A4:AK23,'Z10'!E1,32)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pasākumiem'!A4:AK23,'Z10'!E1,33)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pasākumiem'!A4:AK23,'Z10'!E1,34)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pasākumiem'!A4:AK23,'Z10'!E1,35)</f>
        <v>0</v>
      </c>
      <c r="D46" s="22"/>
    </row>
    <row r="47" spans="1:5" x14ac:dyDescent="0.45">
      <c r="A47" s="31" t="str">
        <f>'Apkopojums par pasākumiem'!AJ3</f>
        <v>Mirgošana</v>
      </c>
      <c r="B47" s="32" cm="1">
        <f t="array" ref="B47">INDEX('Apkopojums par pasākumiem'!A4:AK23,'Z10'!E1,36)</f>
        <v>0</v>
      </c>
      <c r="D47" s="22"/>
    </row>
    <row r="48" spans="1:5" x14ac:dyDescent="0.45">
      <c r="A48" s="31" t="str">
        <f>'Apkopojums par pasākumiem'!AK3</f>
        <v>Citi</v>
      </c>
      <c r="B48" s="32" cm="1">
        <f t="array" ref="B48">INDEX('Apkopojums par pasākumiem'!A4:AK23,'Z10'!E1,37)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87F7-36B9-4978-A312-8098FD95DDC1}">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pasākumiem'!A4:AK23,'Z12'!E1,2)</f>
        <v>VES objekta nosaukums:Z12</v>
      </c>
      <c r="B1" s="93"/>
      <c r="E1">
        <v>17</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pasākumiem'!A4:AK23,'Z12'!E1,3)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pasākumiem'!A4:AK23,'Z12'!E1,4)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pasākumiem'!A4:AK23,'Z12'!E1,5)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47.25" x14ac:dyDescent="0.45">
      <c r="A9" s="31" t="str">
        <f>'Apkopojums par pasākumiem'!F3</f>
        <v xml:space="preserve">Biotopi (eksperta atzinums) </v>
      </c>
      <c r="B9" s="32" t="str" cm="1">
        <f t="array" ref="B9">INDEX('Apkopojums par pasākumiem'!A4:AK23,'Z12'!E1,6)</f>
        <v xml:space="preserve">50 m uz rietumiem atrodas aizsargājami meža biotopi 9010* Veci vai dabiski boreāli meži (18KT679_9) un 91D0* Purvainie meži (bez nr.). Ievērot ietekmi mazinous pasākumus. Nav vēlams padziļināt esošā ceļa sāngrāvjus. (R) </v>
      </c>
      <c r="D9" s="22"/>
      <c r="E9" s="23"/>
    </row>
    <row r="10" spans="1:5" ht="31.5" x14ac:dyDescent="0.45">
      <c r="A10" s="31" t="str">
        <f>'Apkopojums par pasākumiem'!G3</f>
        <v>Biotopu aizsardzība rekomendācijas pēc IVN</v>
      </c>
      <c r="B10" s="32" t="str" cm="1">
        <f t="array" ref="B10">INDEX('Apkopojums par pasākumiem'!A4:AK23,'Z12'!E1,7)</f>
        <v xml:space="preserve">Projektēšanas gaitā neplānot ceļa grāvju padziļināšanu (R) </v>
      </c>
      <c r="D10" s="22"/>
      <c r="E10" s="23"/>
    </row>
    <row r="11" spans="1:5" ht="31.5" x14ac:dyDescent="0.45">
      <c r="A11" s="31" t="str">
        <f>'Apkopojums par pasākumiem'!H3</f>
        <v>Biotopu aizsardzība rekomendācijas pēc IVN Pamatojums</v>
      </c>
      <c r="B11" s="32" t="str" cm="1">
        <f t="array" ref="B11">INDEX('Apkopojums par pasākumiem'!A4:AK23,'Z12'!E1,8)</f>
        <v>Eksperta atzinums</v>
      </c>
      <c r="D11" s="24"/>
      <c r="E11" s="23"/>
    </row>
    <row r="12" spans="1:5" ht="47.25" x14ac:dyDescent="0.45">
      <c r="A12" s="31" t="str">
        <f>'Apkopojums par pasākumiem'!I3</f>
        <v xml:space="preserve">ĪA sugas (eksperta atzinums) </v>
      </c>
      <c r="B12" s="32" t="str" cm="1">
        <f t="array" ref="B12">INDEX('Apkopojums par pasākumiem'!A4:AK23,'Z12'!E1,9)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pasākumiem'!A4:AK23,'Z12'!E1,10)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pasākumiem'!A4:AK23,'Z12'!E1,11)</f>
        <v>Eksperta atzinums</v>
      </c>
      <c r="D14" s="22"/>
      <c r="E14" s="23"/>
    </row>
    <row r="15" spans="1:5" x14ac:dyDescent="0.45">
      <c r="A15" s="31" t="str">
        <f>'Apkopojums par pasākumiem'!L3</f>
        <v>Troksnis pēc IVN</v>
      </c>
      <c r="B15" s="32" cm="1">
        <f t="array" ref="B15">INDEX('Apkopojums par pasākumiem'!A4:AK23,'Z12'!E1,12)</f>
        <v>0</v>
      </c>
      <c r="D15" s="22"/>
      <c r="E15" s="23"/>
    </row>
    <row r="16" spans="1:5" x14ac:dyDescent="0.5">
      <c r="A16" s="31" t="str">
        <f>'Apkopojums par pasākumiem'!M3</f>
        <v>Citi</v>
      </c>
      <c r="B16" s="33" cm="1">
        <f t="array" ref="B16">INDEX('Apkopojums par pasākumiem'!A4:AK23,'Z12'!E1,13)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pasākumiem'!A4:AK23,'Z12'!E1,14)</f>
        <v>0</v>
      </c>
      <c r="D19" s="22"/>
      <c r="E19" s="25"/>
    </row>
    <row r="20" spans="1:5" x14ac:dyDescent="0.45">
      <c r="A20" s="31" t="str">
        <f>'Apkopojums par pasākumiem'!O3</f>
        <v>Putnu aizsardzība rekomendācijas pēc IVN</v>
      </c>
      <c r="B20" s="32" cm="1">
        <f t="array" ref="B20">INDEX('Apkopojums par pasākumiem'!A4:AK23,'Z12'!E1,15)</f>
        <v>0</v>
      </c>
      <c r="D20" s="24"/>
      <c r="E20" s="25"/>
    </row>
    <row r="21" spans="1:5" ht="31.5" x14ac:dyDescent="0.45">
      <c r="A21" s="31" t="str">
        <f>'Apkopojums par pasākumiem'!P3</f>
        <v>Putnu aizsardzības rekomendācijas un nosacījumi pēc IVN Pamatojums</v>
      </c>
      <c r="B21" s="32" cm="1">
        <f t="array" ref="B21">INDEX('Apkopojums par pasākumiem'!A4:AK23,'Z12'!E1,16)</f>
        <v>0</v>
      </c>
      <c r="D21" s="22"/>
      <c r="E21" s="23"/>
    </row>
    <row r="22" spans="1:5" x14ac:dyDescent="0.45">
      <c r="A22" s="31" t="str">
        <f>'Apkopojums par pasākumiem'!Q3</f>
        <v xml:space="preserve">Biotopi (eksperta atzinums) </v>
      </c>
      <c r="B22" s="32" cm="1">
        <f t="array" ref="B22">INDEX('Apkopojums par pasākumiem'!A4:AK23,'Z12'!E1,17)</f>
        <v>0</v>
      </c>
      <c r="D22" s="22"/>
      <c r="E22" s="23"/>
    </row>
    <row r="23" spans="1:5" ht="31.5" x14ac:dyDescent="0.45">
      <c r="A23" s="31" t="str">
        <f>'Apkopojums par pasākumiem'!R3</f>
        <v>Biotopu aizsardzība rekomendācijas pēc IVN</v>
      </c>
      <c r="B23" s="32" cm="1">
        <f t="array" ref="B23">INDEX('Apkopojums par pasākumiem'!A4:AK23,'Z12'!E1,18)</f>
        <v>0</v>
      </c>
      <c r="D23" s="24"/>
      <c r="E23" s="23"/>
    </row>
    <row r="24" spans="1:5" ht="31.5" x14ac:dyDescent="0.45">
      <c r="A24" s="31" t="str">
        <f>'Apkopojums par pasākumiem'!S3</f>
        <v>Biotopu aizsardzība rekomendācijas pēc IVN Pamatojums</v>
      </c>
      <c r="B24" s="32" cm="1">
        <f t="array" ref="B24">INDEX('Apkopojums par pasākumiem'!A4:AK23,'Z12'!E1,19)</f>
        <v>0</v>
      </c>
      <c r="D24" s="22"/>
      <c r="E24" s="26"/>
    </row>
    <row r="25" spans="1:5" x14ac:dyDescent="0.45">
      <c r="A25" s="31" t="str">
        <f>'Apkopojums par pasākumiem'!T3</f>
        <v>ĪA sugas (eksperta atzinums)</v>
      </c>
      <c r="B25" s="32" cm="1">
        <f t="array" ref="B25">INDEX('Apkopojums par pasākumiem'!A4:AK23,'Z12'!E1,20)</f>
        <v>0</v>
      </c>
      <c r="D25" s="22"/>
      <c r="E25" s="26"/>
    </row>
    <row r="26" spans="1:5" x14ac:dyDescent="0.45">
      <c r="A26" s="31" t="str">
        <f>'Apkopojums par pasākumiem'!U3</f>
        <v>ĪA sugas rekomendācijas pēc IVN</v>
      </c>
      <c r="B26" s="32" cm="1">
        <f t="array" ref="B26">INDEX('Apkopojums par pasākumiem'!A4:AK23,'Z12'!E1,21)</f>
        <v>0</v>
      </c>
      <c r="D26" s="22"/>
      <c r="E26" s="23"/>
    </row>
    <row r="27" spans="1:5" ht="31.5" x14ac:dyDescent="0.45">
      <c r="A27" s="31" t="str">
        <f>'Apkopojums par pasākumiem'!V3</f>
        <v>ĪA sugas rekomendācijas pēc IVN Pamatojums</v>
      </c>
      <c r="B27" s="32" cm="1">
        <f t="array" ref="B27">INDEX('Apkopojums par pasākumiem'!A4:AK23,'Z12'!E1,22)</f>
        <v>0</v>
      </c>
      <c r="D27" s="22"/>
      <c r="E27" s="23"/>
    </row>
    <row r="28" spans="1:5" ht="31.5" x14ac:dyDescent="0.45">
      <c r="A28" s="31" t="str">
        <f>'Apkopojums par pasākumiem'!W3</f>
        <v>Troksnis pēc IVN</v>
      </c>
      <c r="B28" s="32" t="str" cm="1">
        <f t="array" ref="B28">INDEX('Apkopojums par pasākumiem'!A4:AK23,'Z12'!E1,23)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pasākumiem'!A4:AK23,'Z12'!E1,24)</f>
        <v>0</v>
      </c>
      <c r="D29" s="22"/>
      <c r="E29" s="27"/>
    </row>
    <row r="30" spans="1:5" x14ac:dyDescent="0.45">
      <c r="A30" s="35"/>
      <c r="B30" s="37"/>
      <c r="D30" s="22"/>
      <c r="E30" s="27"/>
    </row>
    <row r="31" spans="1:5" ht="21" x14ac:dyDescent="0.45">
      <c r="A31" s="93" t="str" cm="1">
        <f t="array" ref="A31">'Apkopojums par pasākumiem'!B1&amp;":" &amp; INDEX('Apkopojums par pasākumiem'!A4:AK23,'Z12'!E1,2)</f>
        <v>VES objekta nosaukums:Z12</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pasākumiem'!A4:AK23,'Z12'!E1,25)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pasākumiem'!A4:AK23,'Z12'!E1,26)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pasākumiem'!A4:AK23,'Z12'!E1,27)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pasākumiem'!A4:AK23,'Z12'!E1,28)</f>
        <v>0</v>
      </c>
      <c r="D39" s="22"/>
      <c r="E39" s="25"/>
    </row>
    <row r="40" spans="1:5" ht="31.5" x14ac:dyDescent="0.45">
      <c r="A40" s="31" t="str">
        <f>'Apkopojums par pasākumiem'!AC3</f>
        <v>Biotopu aizsardzība rekomendācijas pēc IVN</v>
      </c>
      <c r="B40" s="32" cm="1">
        <f t="array" ref="B40">INDEX('Apkopojums par pasākumiem'!A4:AK23,'Z12'!E1,29)</f>
        <v>0</v>
      </c>
      <c r="D40" s="22"/>
      <c r="E40" s="23"/>
    </row>
    <row r="41" spans="1:5" ht="31.5" x14ac:dyDescent="0.45">
      <c r="A41" s="31" t="str">
        <f>'Apkopojums par pasākumiem'!AD3</f>
        <v>Biotopu aizsardzība rekomendācijas pēc IVN Pamatojums</v>
      </c>
      <c r="B41" s="32" cm="1">
        <f t="array" ref="B41">INDEX('Apkopojums par pasākumiem'!A4:AK23,'Z12'!E1,30)</f>
        <v>0</v>
      </c>
      <c r="D41" s="22"/>
      <c r="E41" s="23"/>
    </row>
    <row r="42" spans="1:5" x14ac:dyDescent="0.45">
      <c r="A42" s="31" t="str">
        <f>'Apkopojums par pasākumiem'!AE3</f>
        <v>ĪA sugas (eksperta atzinums)</v>
      </c>
      <c r="B42" s="32" cm="1">
        <f t="array" ref="B42">INDEX('Apkopojums par pasākumiem'!A4:AK23,'Z12'!E1,31)</f>
        <v>0</v>
      </c>
      <c r="D42" s="24"/>
      <c r="E42" s="23"/>
    </row>
    <row r="43" spans="1:5" ht="78.75" x14ac:dyDescent="0.45">
      <c r="A43" s="31" t="str">
        <f>'Apkopojums par pasākumiem'!AF3</f>
        <v>Sikspārņi (eksperta atzinums)</v>
      </c>
      <c r="B43" s="32" t="str" cm="1">
        <f t="array" ref="B43">INDEX('Apkopojums par pasākumiem'!A4:AK23,'Z12'!E1,32)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pasākumiem'!A4:AK23,'Z12'!E1,33)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pasākumiem'!A4:AK23,'Z12'!E1,34)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pasākumiem'!A4:AK23,'Z12'!E1,35)</f>
        <v>0</v>
      </c>
      <c r="D46" s="22"/>
    </row>
    <row r="47" spans="1:5" x14ac:dyDescent="0.45">
      <c r="A47" s="31" t="str">
        <f>'Apkopojums par pasākumiem'!AJ3</f>
        <v>Mirgošana</v>
      </c>
      <c r="B47" s="32" cm="1">
        <f t="array" ref="B47">INDEX('Apkopojums par pasākumiem'!A4:AK23,'Z12'!E1,36)</f>
        <v>0</v>
      </c>
      <c r="D47" s="22"/>
    </row>
    <row r="48" spans="1:5" x14ac:dyDescent="0.45">
      <c r="A48" s="31" t="str">
        <f>'Apkopojums par pasākumiem'!AK3</f>
        <v>Citi</v>
      </c>
      <c r="B48" s="32" cm="1">
        <f t="array" ref="B48">INDEX('Apkopojums par pasākumiem'!A4:AK23,'Z12'!E1,37)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C14D-A413-49D2-B602-5D9889E65A30}">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pasākumiem'!A4:AK23,'Z13'!E1,2)</f>
        <v>VES objekta nosaukums:Z13</v>
      </c>
      <c r="B1" s="93"/>
      <c r="E1">
        <v>18</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pasākumiem'!A4:AK23,'Z13'!E1,3)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pasākumiem'!A4:AK23,'Z13'!E1,4)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pasākumiem'!A4:AK23,'Z13'!E1,5)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31.5" x14ac:dyDescent="0.45">
      <c r="A9" s="31" t="str">
        <f>'Apkopojums par pasākumiem'!F3</f>
        <v xml:space="preserve">Biotopi (eksperta atzinums) </v>
      </c>
      <c r="B9" s="32" t="str" cm="1">
        <f t="array" ref="B9">INDEX('Apkopojums par pasākumiem'!A4:AK23,'Z13'!E1,6)</f>
        <v>Dienvidu pusē ap 100 m  no novietnes atrodas biotops 91D0* Purvaini meži (24TC182_41). Ievērot ietekmi mazinous pasākumus</v>
      </c>
      <c r="D9" s="22"/>
      <c r="E9" s="23"/>
    </row>
    <row r="10" spans="1:5" ht="31.5" x14ac:dyDescent="0.45">
      <c r="A10" s="31" t="str">
        <f>'Apkopojums par pasākumiem'!G3</f>
        <v>Biotopu aizsardzība rekomendācijas pēc IVN</v>
      </c>
      <c r="B10" s="32" t="str" cm="1">
        <f t="array" ref="B10">INDEX('Apkopojums par pasākumiem'!A4:AK23,'Z13'!E1,7)</f>
        <v>Jānodrošina, ka VES novietnes dienvidu pusē netiek veidoti sāngrāvji un netiek ietekmēts biotopa 91D0* (24TC182_41) hidroloģiskais režīms.</v>
      </c>
      <c r="D10" s="22"/>
      <c r="E10" s="23"/>
    </row>
    <row r="11" spans="1:5" ht="31.5" x14ac:dyDescent="0.45">
      <c r="A11" s="31" t="str">
        <f>'Apkopojums par pasākumiem'!H3</f>
        <v>Biotopu aizsardzība rekomendācijas pēc IVN Pamatojums</v>
      </c>
      <c r="B11" s="32" t="str" cm="1">
        <f t="array" ref="B11">INDEX('Apkopojums par pasākumiem'!A4:AK23,'Z13'!E1,8)</f>
        <v>Eksperta atzinums</v>
      </c>
      <c r="D11" s="24"/>
      <c r="E11" s="23"/>
    </row>
    <row r="12" spans="1:5" ht="47.25" x14ac:dyDescent="0.45">
      <c r="A12" s="31" t="str">
        <f>'Apkopojums par pasākumiem'!I3</f>
        <v xml:space="preserve">ĪA sugas (eksperta atzinums) </v>
      </c>
      <c r="B12" s="32" t="str" cm="1">
        <f t="array" ref="B12">INDEX('Apkopojums par pasākumiem'!A4:AK23,'Z13'!E1,9)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pasākumiem'!A4:AK23,'Z13'!E1,10)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pasākumiem'!A4:AK23,'Z13'!E1,11)</f>
        <v>Eksperta atzinums</v>
      </c>
      <c r="D14" s="22"/>
      <c r="E14" s="23"/>
    </row>
    <row r="15" spans="1:5" x14ac:dyDescent="0.45">
      <c r="A15" s="31" t="str">
        <f>'Apkopojums par pasākumiem'!L3</f>
        <v>Troksnis pēc IVN</v>
      </c>
      <c r="B15" s="32" cm="1">
        <f t="array" ref="B15">INDEX('Apkopojums par pasākumiem'!A4:AK23,'Z13'!E1,12)</f>
        <v>0</v>
      </c>
      <c r="D15" s="22"/>
      <c r="E15" s="23"/>
    </row>
    <row r="16" spans="1:5" x14ac:dyDescent="0.5">
      <c r="A16" s="31" t="str">
        <f>'Apkopojums par pasākumiem'!M3</f>
        <v>Citi</v>
      </c>
      <c r="B16" s="33" cm="1">
        <f t="array" ref="B16">INDEX('Apkopojums par pasākumiem'!A4:AK23,'Z13'!E1,13)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pasākumiem'!A4:AK23,'Z13'!E1,14)</f>
        <v>0</v>
      </c>
      <c r="D19" s="22"/>
      <c r="E19" s="25"/>
    </row>
    <row r="20" spans="1:5" x14ac:dyDescent="0.45">
      <c r="A20" s="31" t="str">
        <f>'Apkopojums par pasākumiem'!O3</f>
        <v>Putnu aizsardzība rekomendācijas pēc IVN</v>
      </c>
      <c r="B20" s="32" cm="1">
        <f t="array" ref="B20">INDEX('Apkopojums par pasākumiem'!A4:AK23,'Z13'!E1,15)</f>
        <v>0</v>
      </c>
      <c r="D20" s="24"/>
      <c r="E20" s="25"/>
    </row>
    <row r="21" spans="1:5" ht="31.5" x14ac:dyDescent="0.45">
      <c r="A21" s="31" t="str">
        <f>'Apkopojums par pasākumiem'!P3</f>
        <v>Putnu aizsardzības rekomendācijas un nosacījumi pēc IVN Pamatojums</v>
      </c>
      <c r="B21" s="32" cm="1">
        <f t="array" ref="B21">INDEX('Apkopojums par pasākumiem'!A4:AK23,'Z13'!E1,16)</f>
        <v>0</v>
      </c>
      <c r="D21" s="22"/>
      <c r="E21" s="23"/>
    </row>
    <row r="22" spans="1:5" x14ac:dyDescent="0.45">
      <c r="A22" s="31" t="str">
        <f>'Apkopojums par pasākumiem'!Q3</f>
        <v xml:space="preserve">Biotopi (eksperta atzinums) </v>
      </c>
      <c r="B22" s="32" cm="1">
        <f t="array" ref="B22">INDEX('Apkopojums par pasākumiem'!A4:AK23,'Z13'!E1,17)</f>
        <v>0</v>
      </c>
      <c r="D22" s="22"/>
      <c r="E22" s="23"/>
    </row>
    <row r="23" spans="1:5" ht="31.5" x14ac:dyDescent="0.45">
      <c r="A23" s="31" t="str">
        <f>'Apkopojums par pasākumiem'!R3</f>
        <v>Biotopu aizsardzība rekomendācijas pēc IVN</v>
      </c>
      <c r="B23" s="32" cm="1">
        <f t="array" ref="B23">INDEX('Apkopojums par pasākumiem'!A4:AK23,'Z13'!E1,18)</f>
        <v>0</v>
      </c>
      <c r="D23" s="24"/>
      <c r="E23" s="23"/>
    </row>
    <row r="24" spans="1:5" ht="31.5" x14ac:dyDescent="0.45">
      <c r="A24" s="31" t="str">
        <f>'Apkopojums par pasākumiem'!S3</f>
        <v>Biotopu aizsardzība rekomendācijas pēc IVN Pamatojums</v>
      </c>
      <c r="B24" s="32" cm="1">
        <f t="array" ref="B24">INDEX('Apkopojums par pasākumiem'!A4:AK23,'Z13'!E1,19)</f>
        <v>0</v>
      </c>
      <c r="D24" s="22"/>
      <c r="E24" s="26"/>
    </row>
    <row r="25" spans="1:5" x14ac:dyDescent="0.45">
      <c r="A25" s="31" t="str">
        <f>'Apkopojums par pasākumiem'!T3</f>
        <v>ĪA sugas (eksperta atzinums)</v>
      </c>
      <c r="B25" s="32" cm="1">
        <f t="array" ref="B25">INDEX('Apkopojums par pasākumiem'!A4:AK23,'Z13'!E1,20)</f>
        <v>0</v>
      </c>
      <c r="D25" s="22"/>
      <c r="E25" s="26"/>
    </row>
    <row r="26" spans="1:5" x14ac:dyDescent="0.45">
      <c r="A26" s="31" t="str">
        <f>'Apkopojums par pasākumiem'!U3</f>
        <v>ĪA sugas rekomendācijas pēc IVN</v>
      </c>
      <c r="B26" s="32" cm="1">
        <f t="array" ref="B26">INDEX('Apkopojums par pasākumiem'!A4:AK23,'Z13'!E1,21)</f>
        <v>0</v>
      </c>
      <c r="D26" s="22"/>
      <c r="E26" s="23"/>
    </row>
    <row r="27" spans="1:5" ht="31.5" x14ac:dyDescent="0.45">
      <c r="A27" s="31" t="str">
        <f>'Apkopojums par pasākumiem'!V3</f>
        <v>ĪA sugas rekomendācijas pēc IVN Pamatojums</v>
      </c>
      <c r="B27" s="32" cm="1">
        <f t="array" ref="B27">INDEX('Apkopojums par pasākumiem'!A4:AK23,'Z13'!E1,22)</f>
        <v>0</v>
      </c>
      <c r="D27" s="22"/>
      <c r="E27" s="23"/>
    </row>
    <row r="28" spans="1:5" ht="31.5" x14ac:dyDescent="0.45">
      <c r="A28" s="31" t="str">
        <f>'Apkopojums par pasākumiem'!W3</f>
        <v>Troksnis pēc IVN</v>
      </c>
      <c r="B28" s="32" t="str" cm="1">
        <f t="array" ref="B28">INDEX('Apkopojums par pasākumiem'!A4:AK23,'Z13'!E1,23)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pasākumiem'!A4:AK23,'Z13'!E1,24)</f>
        <v>0</v>
      </c>
      <c r="D29" s="22"/>
      <c r="E29" s="27"/>
    </row>
    <row r="30" spans="1:5" x14ac:dyDescent="0.45">
      <c r="A30" s="35"/>
      <c r="B30" s="37"/>
      <c r="D30" s="22"/>
      <c r="E30" s="27"/>
    </row>
    <row r="31" spans="1:5" ht="21" x14ac:dyDescent="0.45">
      <c r="A31" s="93" t="str" cm="1">
        <f t="array" ref="A31">'Apkopojums par pasākumiem'!B1&amp;":" &amp; INDEX('Apkopojums par pasākumiem'!A4:AK23,'Z13'!E1,2)</f>
        <v>VES objekta nosaukums:Z13</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pasākumiem'!A4:AK23,'Z13'!E1,25)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pasākumiem'!A4:AK23,'Z13'!E1,26)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pasākumiem'!A4:AK23,'Z13'!E1,27)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pasākumiem'!A4:AK23,'Z13'!E1,28)</f>
        <v>0</v>
      </c>
      <c r="D39" s="22"/>
      <c r="E39" s="25"/>
    </row>
    <row r="40" spans="1:5" ht="31.5" x14ac:dyDescent="0.45">
      <c r="A40" s="31" t="str">
        <f>'Apkopojums par pasākumiem'!AC3</f>
        <v>Biotopu aizsardzība rekomendācijas pēc IVN</v>
      </c>
      <c r="B40" s="32" cm="1">
        <f t="array" ref="B40">INDEX('Apkopojums par pasākumiem'!A4:AK23,'Z13'!E1,29)</f>
        <v>0</v>
      </c>
      <c r="D40" s="22"/>
      <c r="E40" s="23"/>
    </row>
    <row r="41" spans="1:5" ht="31.5" x14ac:dyDescent="0.45">
      <c r="A41" s="31" t="str">
        <f>'Apkopojums par pasākumiem'!AD3</f>
        <v>Biotopu aizsardzība rekomendācijas pēc IVN Pamatojums</v>
      </c>
      <c r="B41" s="32" cm="1">
        <f t="array" ref="B41">INDEX('Apkopojums par pasākumiem'!A4:AK23,'Z13'!E1,30)</f>
        <v>0</v>
      </c>
      <c r="D41" s="22"/>
      <c r="E41" s="23"/>
    </row>
    <row r="42" spans="1:5" x14ac:dyDescent="0.45">
      <c r="A42" s="31" t="str">
        <f>'Apkopojums par pasākumiem'!AE3</f>
        <v>ĪA sugas (eksperta atzinums)</v>
      </c>
      <c r="B42" s="32" cm="1">
        <f t="array" ref="B42">INDEX('Apkopojums par pasākumiem'!A4:AK23,'Z13'!E1,31)</f>
        <v>0</v>
      </c>
      <c r="D42" s="24"/>
      <c r="E42" s="23"/>
    </row>
    <row r="43" spans="1:5" ht="78.75" x14ac:dyDescent="0.45">
      <c r="A43" s="31" t="str">
        <f>'Apkopojums par pasākumiem'!AF3</f>
        <v>Sikspārņi (eksperta atzinums)</v>
      </c>
      <c r="B43" s="32" t="str" cm="1">
        <f t="array" ref="B43">INDEX('Apkopojums par pasākumiem'!A4:AK23,'Z13'!E1,32)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pasākumiem'!A4:AK23,'Z13'!E1,33)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pasākumiem'!A4:AK23,'Z13'!E1,34)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pasākumiem'!A4:AK23,'Z13'!E1,35)</f>
        <v>0</v>
      </c>
      <c r="D46" s="22"/>
    </row>
    <row r="47" spans="1:5" x14ac:dyDescent="0.45">
      <c r="A47" s="31" t="str">
        <f>'Apkopojums par pasākumiem'!AJ3</f>
        <v>Mirgošana</v>
      </c>
      <c r="B47" s="32" cm="1">
        <f t="array" ref="B47">INDEX('Apkopojums par pasākumiem'!A4:AK23,'Z13'!E1,36)</f>
        <v>0</v>
      </c>
      <c r="D47" s="22"/>
    </row>
    <row r="48" spans="1:5" x14ac:dyDescent="0.45">
      <c r="A48" s="31" t="str">
        <f>'Apkopojums par pasākumiem'!AK3</f>
        <v>Citi</v>
      </c>
      <c r="B48" s="32" cm="1">
        <f t="array" ref="B48">INDEX('Apkopojums par pasākumiem'!A4:AK23,'Z13'!E1,37)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2D4A-64F4-4E3E-B057-080C4A7353D0}">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pasākumiem'!A4:AK23,'Z16'!E1,2)</f>
        <v>VES objekta nosaukums:Z16</v>
      </c>
      <c r="B1" s="93"/>
      <c r="E1">
        <v>19</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pasākumiem'!A4:AK23,'Z16'!E1,3)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pasākumiem'!A4:AK23,'Z16'!E1,4)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pasākumiem'!A4:AK23,'Z16'!E1,5)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x14ac:dyDescent="0.45">
      <c r="A9" s="31" t="str">
        <f>'Apkopojums par pasākumiem'!F3</f>
        <v xml:space="preserve">Biotopi (eksperta atzinums) </v>
      </c>
      <c r="B9" s="32" cm="1">
        <f t="array" ref="B9">INDEX('Apkopojums par pasākumiem'!A4:AK23,'Z16'!E1,6)</f>
        <v>0</v>
      </c>
      <c r="D9" s="22"/>
      <c r="E9" s="23"/>
    </row>
    <row r="10" spans="1:5" ht="31.5" x14ac:dyDescent="0.45">
      <c r="A10" s="31" t="str">
        <f>'Apkopojums par pasākumiem'!G3</f>
        <v>Biotopu aizsardzība rekomendācijas pēc IVN</v>
      </c>
      <c r="B10" s="32" cm="1">
        <f t="array" ref="B10">INDEX('Apkopojums par pasākumiem'!A4:AK23,'Z16'!E1,7)</f>
        <v>0</v>
      </c>
      <c r="D10" s="22"/>
      <c r="E10" s="23"/>
    </row>
    <row r="11" spans="1:5" ht="31.5" x14ac:dyDescent="0.45">
      <c r="A11" s="31" t="str">
        <f>'Apkopojums par pasākumiem'!H3</f>
        <v>Biotopu aizsardzība rekomendācijas pēc IVN Pamatojums</v>
      </c>
      <c r="B11" s="32" cm="1">
        <f t="array" ref="B11">INDEX('Apkopojums par pasākumiem'!A4:AK23,'Z16'!E1,8)</f>
        <v>0</v>
      </c>
      <c r="D11" s="24"/>
      <c r="E11" s="23"/>
    </row>
    <row r="12" spans="1:5" ht="47.25" x14ac:dyDescent="0.45">
      <c r="A12" s="31" t="str">
        <f>'Apkopojums par pasākumiem'!I3</f>
        <v xml:space="preserve">ĪA sugas (eksperta atzinums) </v>
      </c>
      <c r="B12" s="32" t="str" cm="1">
        <f t="array" ref="B12">INDEX('Apkopojums par pasākumiem'!A4:AK23,'Z16'!E1,9)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pasākumiem'!A4:AK23,'Z16'!E1,10)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pasākumiem'!A4:AK23,'Z16'!E1,11)</f>
        <v>Eksperta atzinums</v>
      </c>
      <c r="D14" s="22"/>
      <c r="E14" s="23"/>
    </row>
    <row r="15" spans="1:5" x14ac:dyDescent="0.45">
      <c r="A15" s="31" t="str">
        <f>'Apkopojums par pasākumiem'!L3</f>
        <v>Troksnis pēc IVN</v>
      </c>
      <c r="B15" s="32" cm="1">
        <f t="array" ref="B15">INDEX('Apkopojums par pasākumiem'!A4:AK23,'Z16'!E1,12)</f>
        <v>0</v>
      </c>
      <c r="D15" s="22"/>
      <c r="E15" s="23"/>
    </row>
    <row r="16" spans="1:5" x14ac:dyDescent="0.5">
      <c r="A16" s="31" t="str">
        <f>'Apkopojums par pasākumiem'!M3</f>
        <v>Citi</v>
      </c>
      <c r="B16" s="33" cm="1">
        <f t="array" ref="B16">INDEX('Apkopojums par pasākumiem'!A4:AK23,'Z16'!E1,13)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pasākumiem'!A4:AK23,'Z16'!E1,14)</f>
        <v>0</v>
      </c>
      <c r="D19" s="22"/>
      <c r="E19" s="25"/>
    </row>
    <row r="20" spans="1:5" x14ac:dyDescent="0.45">
      <c r="A20" s="31" t="str">
        <f>'Apkopojums par pasākumiem'!O3</f>
        <v>Putnu aizsardzība rekomendācijas pēc IVN</v>
      </c>
      <c r="B20" s="32" cm="1">
        <f t="array" ref="B20">INDEX('Apkopojums par pasākumiem'!A4:AK23,'Z16'!E1,15)</f>
        <v>0</v>
      </c>
      <c r="D20" s="24"/>
      <c r="E20" s="25"/>
    </row>
    <row r="21" spans="1:5" ht="31.5" x14ac:dyDescent="0.45">
      <c r="A21" s="31" t="str">
        <f>'Apkopojums par pasākumiem'!P3</f>
        <v>Putnu aizsardzības rekomendācijas un nosacījumi pēc IVN Pamatojums</v>
      </c>
      <c r="B21" s="32" cm="1">
        <f t="array" ref="B21">INDEX('Apkopojums par pasākumiem'!A4:AK23,'Z16'!E1,16)</f>
        <v>0</v>
      </c>
      <c r="D21" s="22"/>
      <c r="E21" s="23"/>
    </row>
    <row r="22" spans="1:5" x14ac:dyDescent="0.45">
      <c r="A22" s="31" t="str">
        <f>'Apkopojums par pasākumiem'!Q3</f>
        <v xml:space="preserve">Biotopi (eksperta atzinums) </v>
      </c>
      <c r="B22" s="32" cm="1">
        <f t="array" ref="B22">INDEX('Apkopojums par pasākumiem'!A4:AK23,'Z16'!E1,17)</f>
        <v>0</v>
      </c>
      <c r="D22" s="22"/>
      <c r="E22" s="23"/>
    </row>
    <row r="23" spans="1:5" ht="31.5" x14ac:dyDescent="0.45">
      <c r="A23" s="31" t="str">
        <f>'Apkopojums par pasākumiem'!R3</f>
        <v>Biotopu aizsardzība rekomendācijas pēc IVN</v>
      </c>
      <c r="B23" s="32" cm="1">
        <f t="array" ref="B23">INDEX('Apkopojums par pasākumiem'!A4:AK23,'Z16'!E1,18)</f>
        <v>0</v>
      </c>
      <c r="D23" s="24"/>
      <c r="E23" s="23"/>
    </row>
    <row r="24" spans="1:5" ht="31.5" x14ac:dyDescent="0.45">
      <c r="A24" s="31" t="str">
        <f>'Apkopojums par pasākumiem'!S3</f>
        <v>Biotopu aizsardzība rekomendācijas pēc IVN Pamatojums</v>
      </c>
      <c r="B24" s="32" cm="1">
        <f t="array" ref="B24">INDEX('Apkopojums par pasākumiem'!A4:AK23,'Z16'!E1,19)</f>
        <v>0</v>
      </c>
      <c r="D24" s="22"/>
      <c r="E24" s="26"/>
    </row>
    <row r="25" spans="1:5" x14ac:dyDescent="0.45">
      <c r="A25" s="31" t="str">
        <f>'Apkopojums par pasākumiem'!T3</f>
        <v>ĪA sugas (eksperta atzinums)</v>
      </c>
      <c r="B25" s="32" cm="1">
        <f t="array" ref="B25">INDEX('Apkopojums par pasākumiem'!A4:AK23,'Z16'!E1,20)</f>
        <v>0</v>
      </c>
      <c r="D25" s="22"/>
      <c r="E25" s="26"/>
    </row>
    <row r="26" spans="1:5" x14ac:dyDescent="0.45">
      <c r="A26" s="31" t="str">
        <f>'Apkopojums par pasākumiem'!U3</f>
        <v>ĪA sugas rekomendācijas pēc IVN</v>
      </c>
      <c r="B26" s="32" cm="1">
        <f t="array" ref="B26">INDEX('Apkopojums par pasākumiem'!A4:AK23,'Z16'!E1,21)</f>
        <v>0</v>
      </c>
      <c r="D26" s="22"/>
      <c r="E26" s="23"/>
    </row>
    <row r="27" spans="1:5" ht="31.5" x14ac:dyDescent="0.45">
      <c r="A27" s="31" t="str">
        <f>'Apkopojums par pasākumiem'!V3</f>
        <v>ĪA sugas rekomendācijas pēc IVN Pamatojums</v>
      </c>
      <c r="B27" s="32" cm="1">
        <f t="array" ref="B27">INDEX('Apkopojums par pasākumiem'!A4:AK23,'Z16'!E1,22)</f>
        <v>0</v>
      </c>
      <c r="D27" s="22"/>
      <c r="E27" s="23"/>
    </row>
    <row r="28" spans="1:5" ht="31.5" x14ac:dyDescent="0.45">
      <c r="A28" s="31" t="str">
        <f>'Apkopojums par pasākumiem'!W3</f>
        <v>Troksnis pēc IVN</v>
      </c>
      <c r="B28" s="32" t="str" cm="1">
        <f t="array" ref="B28">INDEX('Apkopojums par pasākumiem'!A4:AK23,'Z16'!E1,23)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pasākumiem'!A4:AK23,'Z16'!E1,24)</f>
        <v>0</v>
      </c>
      <c r="D29" s="22"/>
      <c r="E29" s="27"/>
    </row>
    <row r="30" spans="1:5" x14ac:dyDescent="0.45">
      <c r="A30" s="35"/>
      <c r="B30" s="37"/>
      <c r="D30" s="22"/>
      <c r="E30" s="27"/>
    </row>
    <row r="31" spans="1:5" ht="21" x14ac:dyDescent="0.45">
      <c r="A31" s="93" t="str" cm="1">
        <f t="array" ref="A31">'Apkopojums par pasākumiem'!B1&amp;":" &amp; INDEX('Apkopojums par pasākumiem'!A4:AK23,'Z16'!E1,2)</f>
        <v>VES objekta nosaukums:Z16</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pasākumiem'!A4:AK23,'Z16'!E1,25)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pasākumiem'!A4:AK23,'Z16'!E1,26)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pasākumiem'!A4:AK23,'Z16'!E1,27)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pasākumiem'!A4:AK23,'Z16'!E1,28)</f>
        <v>0</v>
      </c>
      <c r="D39" s="22"/>
      <c r="E39" s="25"/>
    </row>
    <row r="40" spans="1:5" ht="31.5" x14ac:dyDescent="0.45">
      <c r="A40" s="31" t="str">
        <f>'Apkopojums par pasākumiem'!AC3</f>
        <v>Biotopu aizsardzība rekomendācijas pēc IVN</v>
      </c>
      <c r="B40" s="32" cm="1">
        <f t="array" ref="B40">INDEX('Apkopojums par pasākumiem'!A4:AK23,'Z16'!E1,29)</f>
        <v>0</v>
      </c>
      <c r="D40" s="22"/>
      <c r="E40" s="23"/>
    </row>
    <row r="41" spans="1:5" ht="31.5" x14ac:dyDescent="0.45">
      <c r="A41" s="31" t="str">
        <f>'Apkopojums par pasākumiem'!AD3</f>
        <v>Biotopu aizsardzība rekomendācijas pēc IVN Pamatojums</v>
      </c>
      <c r="B41" s="32" cm="1">
        <f t="array" ref="B41">INDEX('Apkopojums par pasākumiem'!A4:AK23,'Z16'!E1,30)</f>
        <v>0</v>
      </c>
      <c r="D41" s="22"/>
      <c r="E41" s="23"/>
    </row>
    <row r="42" spans="1:5" x14ac:dyDescent="0.45">
      <c r="A42" s="31" t="str">
        <f>'Apkopojums par pasākumiem'!AE3</f>
        <v>ĪA sugas (eksperta atzinums)</v>
      </c>
      <c r="B42" s="32" cm="1">
        <f t="array" ref="B42">INDEX('Apkopojums par pasākumiem'!A4:AK23,'Z16'!E1,31)</f>
        <v>0</v>
      </c>
      <c r="D42" s="24"/>
      <c r="E42" s="23"/>
    </row>
    <row r="43" spans="1:5" ht="78.75" x14ac:dyDescent="0.45">
      <c r="A43" s="31" t="str">
        <f>'Apkopojums par pasākumiem'!AF3</f>
        <v>Sikspārņi (eksperta atzinums)</v>
      </c>
      <c r="B43" s="32" t="str" cm="1">
        <f t="array" ref="B43">INDEX('Apkopojums par pasākumiem'!A4:AK23,'Z16'!E1,32)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pasākumiem'!A4:AK23,'Z16'!E1,33)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pasākumiem'!A4:AK23,'Z16'!E1,34)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pasākumiem'!A4:AK23,'Z16'!E1,35)</f>
        <v>0</v>
      </c>
      <c r="D46" s="22"/>
    </row>
    <row r="47" spans="1:5" x14ac:dyDescent="0.45">
      <c r="A47" s="31" t="str">
        <f>'Apkopojums par pasākumiem'!AJ3</f>
        <v>Mirgošana</v>
      </c>
      <c r="B47" s="32" t="str" cm="1">
        <f t="array" ref="B47">INDEX('Apkopojums par pasākumiem'!A4:AK23,'Z16'!E1,36)</f>
        <v>A un A' alternatīva (arī B un B') 8.-24.IV,6.-29.VII,19:05-19:40</v>
      </c>
      <c r="D47" s="22"/>
    </row>
    <row r="48" spans="1:5" x14ac:dyDescent="0.45">
      <c r="A48" s="31" t="str">
        <f>'Apkopojums par pasākumiem'!AK3</f>
        <v>Citi</v>
      </c>
      <c r="B48" s="32" cm="1">
        <f t="array" ref="B48">INDEX('Apkopojums par pasākumiem'!A4:AK23,'Z16'!E1,37)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BC31A-6334-4D7F-89A9-EAFFFF3581AC}">
  <sheetPr>
    <tabColor rgb="FF92D050"/>
  </sheetPr>
  <dimension ref="A1:E48"/>
  <sheetViews>
    <sheetView view="pageBreakPreview" zoomScaleNormal="100" zoomScaleSheetLayoutView="100" workbookViewId="0">
      <selection activeCell="H12" sqref="H12"/>
    </sheetView>
  </sheetViews>
  <sheetFormatPr defaultRowHeight="15.75" x14ac:dyDescent="0.5"/>
  <cols>
    <col min="1" max="1" width="38.46484375" style="36" customWidth="1"/>
    <col min="2" max="2" width="78.19921875" style="36" customWidth="1"/>
    <col min="4" max="4" width="9.59765625" customWidth="1"/>
    <col min="5" max="5" width="20.59765625" customWidth="1"/>
  </cols>
  <sheetData>
    <row r="1" spans="1:5" ht="21" x14ac:dyDescent="0.45">
      <c r="A1" s="93" t="str" cm="1">
        <f t="array" ref="A1">'Apkopojums par pasākumiem'!B1&amp;":" &amp; INDEX('Apkopojums par pasākumiem'!A4:AK23,'Z17'!E1,2)</f>
        <v>VES objekta nosaukums:Z17</v>
      </c>
      <c r="B1" s="93"/>
      <c r="E1">
        <v>20</v>
      </c>
    </row>
    <row r="3" spans="1:5" ht="18" x14ac:dyDescent="0.45">
      <c r="A3" s="95" t="str">
        <f>'Apkopojums par pasākumiem'!C1</f>
        <v>Būvniecības perioda nosacījumi/ ierobežojumi</v>
      </c>
      <c r="B3" s="95"/>
    </row>
    <row r="4" spans="1:5" s="30" customFormat="1" x14ac:dyDescent="0.5">
      <c r="A4" s="29"/>
      <c r="B4" s="29"/>
    </row>
    <row r="5" spans="1:5" ht="16.899999999999999" x14ac:dyDescent="0.5">
      <c r="A5" s="96" t="str">
        <f>'Apkopojums par pasākumiem'!C2</f>
        <v>VES un montāžas un apkalpes laukums</v>
      </c>
      <c r="B5" s="96"/>
    </row>
    <row r="6" spans="1:5" ht="47.25" x14ac:dyDescent="0.45">
      <c r="A6" s="31" t="str">
        <f>'Apkopojums par pasākumiem'!C3</f>
        <v xml:space="preserve">Putnu aizsardzība eksperta atzinums </v>
      </c>
      <c r="B6" s="32" t="str" cm="1">
        <f t="array" ref="B6">INDEX('Apkopojums par pasākumiem'!A4:AK23,'Z17'!E1,3)</f>
        <v>Mežistrāde veicama no 1. septembra līdz 1. februārim (R); Laikā starp 1. martu un 1. augustu rekomendēts neplānot nekādus darbus, kas saistīti ar paaugstinātu trokšņa un mākslīgā apgaismojuma emisiju (R)</v>
      </c>
      <c r="D6" s="22"/>
      <c r="E6" s="23"/>
    </row>
    <row r="7" spans="1:5" ht="63" x14ac:dyDescent="0.45">
      <c r="A7" s="31" t="str">
        <f>'Apkopojums par pasākumiem'!D3</f>
        <v xml:space="preserve">Putnu aizsardzības rekomendācijas un nosacījumi pēc IVN </v>
      </c>
      <c r="B7" s="32" t="str" cm="1">
        <f t="array" ref="B7">INDEX('Apkopojums par pasākumiem'!A4:AK23,'Z17'!E1,4)</f>
        <v xml:space="preserve">Koku ciršanu ar motorizētu tehniku neveic dabas vērtību koncentrācijas teritorijās  no 1. aprīļa līdz 30. jūnijam (būvdarbu drošības dēļ atsevišķos gadījumos šo periodu iespējams mainīt, ja to saskaņo ar sertificētu sugu ekspertu). (R)
Būvdarbi veicami visu gadu  </v>
      </c>
      <c r="D7" s="22"/>
      <c r="E7" s="23"/>
    </row>
    <row r="8" spans="1:5" ht="94.5" x14ac:dyDescent="0.45">
      <c r="A8" s="31" t="str">
        <f>'Apkopojums par pasākumiem'!E3</f>
        <v>Putnu aizsardzības rekomendācijas un nosacījumi pēc IVN Pamatojums</v>
      </c>
      <c r="B8" s="32" t="str" cm="1">
        <f t="array" ref="B8">INDEX('Apkopojums par pasākumiem'!A4:AK23,'Z17'!E1,5)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24"/>
      <c r="E8" s="23"/>
    </row>
    <row r="9" spans="1:5" ht="47.25" x14ac:dyDescent="0.45">
      <c r="A9" s="31" t="str">
        <f>'Apkopojums par pasākumiem'!F3</f>
        <v xml:space="preserve">Biotopi (eksperta atzinums) </v>
      </c>
      <c r="B9" s="32" t="str" cm="1">
        <f t="array" ref="B9">INDEX('Apkopojums par pasākumiem'!A4:AK23,'Z17'!E1,6)</f>
        <v xml:space="preserve">Teorētiski iespējama susināšanas ietekme uz  biotopu 9080* (0,2 ha) un kastaņbrūnās artonijas dzīvotni (0,7 ha), taču šīs platības atrodas jau ceļa būvniecības un grāvja ietekmētā teritorijā (R) </v>
      </c>
      <c r="D9" s="22"/>
      <c r="E9" s="23"/>
    </row>
    <row r="10" spans="1:5" ht="31.5" x14ac:dyDescent="0.45">
      <c r="A10" s="31" t="str">
        <f>'Apkopojums par pasākumiem'!G3</f>
        <v>Biotopu aizsardzība rekomendācijas pēc IVN</v>
      </c>
      <c r="B10" s="32" t="str" cm="1">
        <f t="array" ref="B10">INDEX('Apkopojums par pasākumiem'!A4:AK23,'Z17'!E1,7)</f>
        <v xml:space="preserve">Jānodrošina, ka VES novietnes dienvidu pusē netiek veidoti grāvji, kuru dibena atzīme ir zemāka par biotopu un sugas dzīvotnes virsas atzīmi (R) </v>
      </c>
      <c r="D10" s="22"/>
      <c r="E10" s="23"/>
    </row>
    <row r="11" spans="1:5" ht="31.5" x14ac:dyDescent="0.45">
      <c r="A11" s="31" t="str">
        <f>'Apkopojums par pasākumiem'!H3</f>
        <v>Biotopu aizsardzība rekomendācijas pēc IVN Pamatojums</v>
      </c>
      <c r="B11" s="32" t="str" cm="1">
        <f t="array" ref="B11">INDEX('Apkopojums par pasākumiem'!A4:AK23,'Z17'!E1,8)</f>
        <v>Eksperta atzinums</v>
      </c>
      <c r="D11" s="24"/>
      <c r="E11" s="23"/>
    </row>
    <row r="12" spans="1:5" ht="47.25" x14ac:dyDescent="0.45">
      <c r="A12" s="31" t="str">
        <f>'Apkopojums par pasākumiem'!I3</f>
        <v xml:space="preserve">ĪA sugas (eksperta atzinums) </v>
      </c>
      <c r="B12" s="32" t="str" cm="1">
        <f t="array" ref="B12">INDEX('Apkopojums par pasākumiem'!A4:AK23,'Z17'!E1,9)</f>
        <v xml:space="preserve"> kritalas ar diametru &gt;25 cm nepieciešams saglabāt un pārvietot uz blakusesošajām mežaudzēm (visos gadījumos)  (R) ; Jāizvairās no pievestas melnzemes izmantošanas, lai teritorijā neievestu invazīvo sugu sēklas (R)</v>
      </c>
      <c r="D12" s="22"/>
      <c r="E12" s="23"/>
    </row>
    <row r="13" spans="1:5" ht="31.5" x14ac:dyDescent="0.45">
      <c r="A13" s="31" t="str">
        <f>'Apkopojums par pasākumiem'!J3</f>
        <v>ĪA sugas rekomendācijas pēc IVN</v>
      </c>
      <c r="B13" s="32" t="str" cm="1">
        <f t="array" ref="B13">INDEX('Apkopojums par pasākumiem'!A4:AK23,'Z17'!E1,10)</f>
        <v xml:space="preserve">kritalas ar diametru &gt;25 cm nepieciešams saglabāt un pārvietot uz blakusesošajām mežaudzēm  (R) ; Būvdarbos izmantot melnzemi, kas iegūta projekta teritorijā (R) </v>
      </c>
      <c r="D13" s="22"/>
      <c r="E13" s="23"/>
    </row>
    <row r="14" spans="1:5" ht="31.5" x14ac:dyDescent="0.45">
      <c r="A14" s="31" t="str">
        <f>'Apkopojums par pasākumiem'!K3</f>
        <v>ĪA sugas rekomendācijas pēc IVN Pamatojums</v>
      </c>
      <c r="B14" s="32" t="str" cm="1">
        <f t="array" ref="B14">INDEX('Apkopojums par pasākumiem'!A4:AK23,'Z17'!E1,11)</f>
        <v>Eksperta atzinums</v>
      </c>
      <c r="D14" s="22"/>
      <c r="E14" s="23"/>
    </row>
    <row r="15" spans="1:5" x14ac:dyDescent="0.45">
      <c r="A15" s="31" t="str">
        <f>'Apkopojums par pasākumiem'!L3</f>
        <v>Troksnis pēc IVN</v>
      </c>
      <c r="B15" s="32" cm="1">
        <f t="array" ref="B15">INDEX('Apkopojums par pasākumiem'!A4:AK23,'Z17'!E1,12)</f>
        <v>0</v>
      </c>
      <c r="D15" s="22"/>
      <c r="E15" s="23"/>
    </row>
    <row r="16" spans="1:5" x14ac:dyDescent="0.5">
      <c r="A16" s="31" t="str">
        <f>'Apkopojums par pasākumiem'!M3</f>
        <v>Citi</v>
      </c>
      <c r="B16" s="33" cm="1">
        <f t="array" ref="B16">INDEX('Apkopojums par pasākumiem'!A4:AK23,'Z17'!E1,13)</f>
        <v>0</v>
      </c>
      <c r="D16" s="22"/>
      <c r="E16" s="23"/>
    </row>
    <row r="17" spans="1:5" x14ac:dyDescent="0.5">
      <c r="A17" s="35"/>
      <c r="B17" s="34"/>
      <c r="D17" s="22"/>
      <c r="E17" s="23"/>
    </row>
    <row r="18" spans="1:5" ht="16.899999999999999" x14ac:dyDescent="0.45">
      <c r="A18" s="92" t="str">
        <f>'Apkopojums par pasākumiem'!N2</f>
        <v>Piebraucamais ceļš, elektrokabeļa trase</v>
      </c>
      <c r="B18" s="92"/>
      <c r="D18" s="22"/>
      <c r="E18" s="25"/>
    </row>
    <row r="19" spans="1:5" x14ac:dyDescent="0.45">
      <c r="A19" s="31" t="str">
        <f>'Apkopojums par pasākumiem'!N3</f>
        <v>Putnu aizsardzība (eksperta atzinums)</v>
      </c>
      <c r="B19" s="32" cm="1">
        <f t="array" ref="B19">INDEX('Apkopojums par pasākumiem'!A4:AK23,'Z17'!E1,14)</f>
        <v>0</v>
      </c>
      <c r="D19" s="22"/>
      <c r="E19" s="25"/>
    </row>
    <row r="20" spans="1:5" x14ac:dyDescent="0.45">
      <c r="A20" s="31" t="str">
        <f>'Apkopojums par pasākumiem'!O3</f>
        <v>Putnu aizsardzība rekomendācijas pēc IVN</v>
      </c>
      <c r="B20" s="32" cm="1">
        <f t="array" ref="B20">INDEX('Apkopojums par pasākumiem'!A4:AK23,'Z17'!E1,15)</f>
        <v>0</v>
      </c>
      <c r="D20" s="24"/>
      <c r="E20" s="25"/>
    </row>
    <row r="21" spans="1:5" ht="31.5" x14ac:dyDescent="0.45">
      <c r="A21" s="31" t="str">
        <f>'Apkopojums par pasākumiem'!P3</f>
        <v>Putnu aizsardzības rekomendācijas un nosacījumi pēc IVN Pamatojums</v>
      </c>
      <c r="B21" s="32" cm="1">
        <f t="array" ref="B21">INDEX('Apkopojums par pasākumiem'!A4:AK23,'Z17'!E1,16)</f>
        <v>0</v>
      </c>
      <c r="D21" s="22"/>
      <c r="E21" s="23"/>
    </row>
    <row r="22" spans="1:5" x14ac:dyDescent="0.45">
      <c r="A22" s="31" t="str">
        <f>'Apkopojums par pasākumiem'!Q3</f>
        <v xml:space="preserve">Biotopi (eksperta atzinums) </v>
      </c>
      <c r="B22" s="32" cm="1">
        <f t="array" ref="B22">INDEX('Apkopojums par pasākumiem'!A4:AK23,'Z17'!E1,17)</f>
        <v>0</v>
      </c>
      <c r="D22" s="22"/>
      <c r="E22" s="23"/>
    </row>
    <row r="23" spans="1:5" ht="31.5" x14ac:dyDescent="0.45">
      <c r="A23" s="31" t="str">
        <f>'Apkopojums par pasākumiem'!R3</f>
        <v>Biotopu aizsardzība rekomendācijas pēc IVN</v>
      </c>
      <c r="B23" s="32" cm="1">
        <f t="array" ref="B23">INDEX('Apkopojums par pasākumiem'!A4:AK23,'Z17'!E1,18)</f>
        <v>0</v>
      </c>
      <c r="D23" s="24"/>
      <c r="E23" s="23"/>
    </row>
    <row r="24" spans="1:5" ht="31.5" x14ac:dyDescent="0.45">
      <c r="A24" s="31" t="str">
        <f>'Apkopojums par pasākumiem'!S3</f>
        <v>Biotopu aizsardzība rekomendācijas pēc IVN Pamatojums</v>
      </c>
      <c r="B24" s="32" cm="1">
        <f t="array" ref="B24">INDEX('Apkopojums par pasākumiem'!A4:AK23,'Z17'!E1,19)</f>
        <v>0</v>
      </c>
      <c r="D24" s="22"/>
      <c r="E24" s="26"/>
    </row>
    <row r="25" spans="1:5" x14ac:dyDescent="0.45">
      <c r="A25" s="31" t="str">
        <f>'Apkopojums par pasākumiem'!T3</f>
        <v>ĪA sugas (eksperta atzinums)</v>
      </c>
      <c r="B25" s="32" cm="1">
        <f t="array" ref="B25">INDEX('Apkopojums par pasākumiem'!A4:AK23,'Z17'!E1,20)</f>
        <v>0</v>
      </c>
      <c r="D25" s="22"/>
      <c r="E25" s="26"/>
    </row>
    <row r="26" spans="1:5" x14ac:dyDescent="0.45">
      <c r="A26" s="31" t="str">
        <f>'Apkopojums par pasākumiem'!U3</f>
        <v>ĪA sugas rekomendācijas pēc IVN</v>
      </c>
      <c r="B26" s="32" cm="1">
        <f t="array" ref="B26">INDEX('Apkopojums par pasākumiem'!A4:AK23,'Z17'!E1,21)</f>
        <v>0</v>
      </c>
      <c r="D26" s="22"/>
      <c r="E26" s="23"/>
    </row>
    <row r="27" spans="1:5" ht="31.5" x14ac:dyDescent="0.45">
      <c r="A27" s="31" t="str">
        <f>'Apkopojums par pasākumiem'!V3</f>
        <v>ĪA sugas rekomendācijas pēc IVN Pamatojums</v>
      </c>
      <c r="B27" s="32" cm="1">
        <f t="array" ref="B27">INDEX('Apkopojums par pasākumiem'!A4:AK23,'Z17'!E1,22)</f>
        <v>0</v>
      </c>
      <c r="D27" s="22"/>
      <c r="E27" s="23"/>
    </row>
    <row r="28" spans="1:5" ht="31.5" x14ac:dyDescent="0.45">
      <c r="A28" s="31" t="str">
        <f>'Apkopojums par pasākumiem'!W3</f>
        <v>Troksnis pēc IVN</v>
      </c>
      <c r="B28" s="32" t="str" cm="1">
        <f t="array" ref="B28">INDEX('Apkopojums par pasākumiem'!A4:AK23,'Z17'!E1,23)</f>
        <v>Ministru kabineta 2014.gada 7.janvāra noteikumi Nr.16: "2. Noteikumi neattiecas uz: (..) 2.8. (..) būvdarbiem, kuri saskaņoti ar vietējo pašvaldību."</v>
      </c>
      <c r="D28" s="22"/>
      <c r="E28" s="25"/>
    </row>
    <row r="29" spans="1:5" x14ac:dyDescent="0.45">
      <c r="A29" s="31" t="str">
        <f>'Apkopojums par pasākumiem'!X3</f>
        <v>Citi</v>
      </c>
      <c r="B29" s="32" cm="1">
        <f t="array" ref="B29">INDEX('Apkopojums par pasākumiem'!A4:AK23,'Z17'!E1,24)</f>
        <v>0</v>
      </c>
      <c r="D29" s="22"/>
      <c r="E29" s="27"/>
    </row>
    <row r="30" spans="1:5" x14ac:dyDescent="0.45">
      <c r="A30" s="35"/>
      <c r="B30" s="37"/>
      <c r="D30" s="22"/>
      <c r="E30" s="27"/>
    </row>
    <row r="31" spans="1:5" ht="21" x14ac:dyDescent="0.45">
      <c r="A31" s="93" t="str" cm="1">
        <f t="array" ref="A31">'Apkopojums par pasākumiem'!B1&amp;":" &amp; INDEX('Apkopojums par pasākumiem'!A4:AK23,'Z17'!E1,2)</f>
        <v>VES objekta nosaukums:Z17</v>
      </c>
      <c r="B31" s="93"/>
    </row>
    <row r="32" spans="1:5" s="30" customFormat="1" x14ac:dyDescent="0.5">
      <c r="A32" s="29"/>
      <c r="B32" s="29"/>
    </row>
    <row r="33" spans="1:5" ht="18" x14ac:dyDescent="0.45">
      <c r="A33" s="94" t="str">
        <f>'Apkopojums par pasākumiem'!Y1</f>
        <v>Ekspluatācijas perioda ierobežojumi (O (obligātie); R (rekomendējošie))</v>
      </c>
      <c r="B33" s="94"/>
      <c r="D33" s="22"/>
      <c r="E33" s="28"/>
    </row>
    <row r="34" spans="1:5" s="30" customFormat="1" x14ac:dyDescent="0.5">
      <c r="A34" s="29"/>
      <c r="B34" s="29"/>
    </row>
    <row r="35" spans="1:5" ht="16.899999999999999" x14ac:dyDescent="0.45">
      <c r="A35" s="92" t="str">
        <f>'Apkopojums par pasākumiem'!Y2</f>
        <v>VES un montāžas un apkalpes laukumi</v>
      </c>
      <c r="B35" s="92"/>
      <c r="D35" s="24"/>
      <c r="E35" s="26"/>
    </row>
    <row r="36" spans="1:5" ht="110.25" x14ac:dyDescent="0.45">
      <c r="A36" s="31" t="str">
        <f>'Apkopojums par pasākumiem'!Y3</f>
        <v>Putnu aizsardzība (eksperta atzinums, rekomendējošie pasākumi)</v>
      </c>
      <c r="B36" s="32" t="str" cm="1">
        <f t="array" ref="B36">INDEX('Apkopojums par pasākumiem'!A4:AK23,'Z17'!E1,25)</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(R), (2) VES apturēt līdz stundai pirms un pēc gan lokālā saullēkta, gan saulrieta barus veidojošo migrējošo putnu (no 15. februāra līdz 15. maijam un no 1. septembra līdz 15. novembrim) aizsardzībai (R), (3) ievērot pūču aizsardzības pasākumus (trokšņa ierobežojumi) (R)</v>
      </c>
      <c r="D36" s="22"/>
      <c r="E36" s="25"/>
    </row>
    <row r="37" spans="1:5" ht="157.5" x14ac:dyDescent="0.45">
      <c r="A37" s="31" t="str">
        <f>'Apkopojums par pasākumiem'!Z3</f>
        <v>Putnu aizsardzība rekomendācijas pēc IVN</v>
      </c>
      <c r="B37" s="32" t="str" cm="1">
        <f t="array" ref="B37">INDEX('Apkopojums par pasākumiem'!A4:AK23,'Z17'!E1,26)</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(R) , (2) VES apturēt barus veidojošo migrējošo putnu (no 15. februāra līdz 15. maijam un no 1. septembra līdz 15. novembrim) aizsardzībai, ja to nevar novērst ar kameru risinājumu, kas tiek precizēts pirmsbūvniecības monitoringa laikā (R), (3) ievērot pūču aizsardzības pasākumus (trokšņa ierobežojumi), izvēlēties pēc iespējas klusāku VES modeli un risinājumu (R)</v>
      </c>
      <c r="D37" s="22"/>
      <c r="E37" s="25"/>
    </row>
    <row r="38" spans="1:5" ht="47.25" x14ac:dyDescent="0.45">
      <c r="A38" s="31" t="str">
        <f>'Apkopojums par pasākumiem'!AA3</f>
        <v>Putnu aizsardzība rekomendācijas pēc IVN Pamatojums</v>
      </c>
      <c r="B38" s="32" t="str" cm="1">
        <f t="array" ref="B38">INDEX('Apkopojums par pasākumiem'!A4:AK23,'Z17'!E1,27)</f>
        <v xml:space="preserve">Tā kā pētījumi par VES trokšņa ietekmi uz urālpūcēm ir pretrunīgi,
tad ievērojot piesardzības principu, izvēlēties pēc iespējas klusāku VES modeli, lai nodrošinātu pēc iespējas mazāku ietekmi uz pūcēm. (R) </v>
      </c>
      <c r="D38" s="22"/>
      <c r="E38" s="25"/>
    </row>
    <row r="39" spans="1:5" x14ac:dyDescent="0.45">
      <c r="A39" s="31" t="str">
        <f>'Apkopojums par pasākumiem'!AB3</f>
        <v>Biotopi (eksperta atzinums)</v>
      </c>
      <c r="B39" s="32" cm="1">
        <f t="array" ref="B39">INDEX('Apkopojums par pasākumiem'!A4:AK23,'Z17'!E1,28)</f>
        <v>0</v>
      </c>
      <c r="D39" s="22"/>
      <c r="E39" s="25"/>
    </row>
    <row r="40" spans="1:5" ht="31.5" x14ac:dyDescent="0.45">
      <c r="A40" s="31" t="str">
        <f>'Apkopojums par pasākumiem'!AC3</f>
        <v>Biotopu aizsardzība rekomendācijas pēc IVN</v>
      </c>
      <c r="B40" s="32" cm="1">
        <f t="array" ref="B40">INDEX('Apkopojums par pasākumiem'!A4:AK23,'Z17'!E1,29)</f>
        <v>0</v>
      </c>
      <c r="D40" s="22"/>
      <c r="E40" s="23"/>
    </row>
    <row r="41" spans="1:5" ht="31.5" x14ac:dyDescent="0.45">
      <c r="A41" s="31" t="str">
        <f>'Apkopojums par pasākumiem'!AD3</f>
        <v>Biotopu aizsardzība rekomendācijas pēc IVN Pamatojums</v>
      </c>
      <c r="B41" s="32" cm="1">
        <f t="array" ref="B41">INDEX('Apkopojums par pasākumiem'!A4:AK23,'Z17'!E1,30)</f>
        <v>0</v>
      </c>
      <c r="D41" s="22"/>
      <c r="E41" s="23"/>
    </row>
    <row r="42" spans="1:5" x14ac:dyDescent="0.45">
      <c r="A42" s="31" t="str">
        <f>'Apkopojums par pasākumiem'!AE3</f>
        <v>ĪA sugas (eksperta atzinums)</v>
      </c>
      <c r="B42" s="32" cm="1">
        <f t="array" ref="B42">INDEX('Apkopojums par pasākumiem'!A4:AK23,'Z17'!E1,31)</f>
        <v>0</v>
      </c>
      <c r="D42" s="24"/>
      <c r="E42" s="23"/>
    </row>
    <row r="43" spans="1:5" ht="78.75" x14ac:dyDescent="0.45">
      <c r="A43" s="31" t="str">
        <f>'Apkopojums par pasākumiem'!AF3</f>
        <v>Sikspārņi (eksperta atzinums)</v>
      </c>
      <c r="B43" s="32" t="str" cm="1">
        <f t="array" ref="B43">INDEX('Apkopojums par pasākumiem'!A4:AK23,'Z17'!E1,32)</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(R)</v>
      </c>
      <c r="D43" s="22"/>
      <c r="E43" s="23"/>
    </row>
    <row r="44" spans="1:5" ht="141.75" x14ac:dyDescent="0.45">
      <c r="A44" s="31" t="str">
        <f>'Apkopojums par pasākumiem'!AG3</f>
        <v>Sikspārņi rekomendācijas pēc IVN</v>
      </c>
      <c r="B44" s="32" t="str" cm="1">
        <f t="array" ref="B44">INDEX('Apkopojums par pasākumiem'!A4:AK23,'Z17'!E1,33)</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(R) </v>
      </c>
      <c r="D44" s="22"/>
      <c r="E44" s="23"/>
    </row>
    <row r="45" spans="1:5" ht="47.25" x14ac:dyDescent="0.45">
      <c r="A45" s="31" t="str">
        <f>'Apkopojums par pasākumiem'!AH3</f>
        <v>Sikspārņu aizsardzība rekomendācijas pēc IVN Pamatojums</v>
      </c>
      <c r="B45" s="32" t="str" cm="1">
        <f t="array" ref="B45">INDEX('Apkopojums par pasākumiem'!A4:AK23,'Z17'!E1,34)</f>
        <v>Viedo risinājumu tehnoloģijas tiek izmantotas arī citur eiropā un nodrošina gan efektīvu sikspārņu aizsardzību, gan lielāku elektroenerģijas izstrādi, piemēram, https://www.fleximaus.de/?lang=ne</v>
      </c>
      <c r="D45" s="22"/>
      <c r="E45" s="25"/>
    </row>
    <row r="46" spans="1:5" x14ac:dyDescent="0.45">
      <c r="A46" s="31" t="str">
        <f>'Apkopojums par pasākumiem'!AI3</f>
        <v>Troksnis</v>
      </c>
      <c r="B46" s="32" cm="1">
        <f t="array" ref="B46">INDEX('Apkopojums par pasākumiem'!A4:AK23,'Z17'!E1,35)</f>
        <v>0</v>
      </c>
      <c r="D46" s="22"/>
    </row>
    <row r="47" spans="1:5" x14ac:dyDescent="0.45">
      <c r="A47" s="31" t="str">
        <f>'Apkopojums par pasākumiem'!AJ3</f>
        <v>Mirgošana</v>
      </c>
      <c r="B47" s="32" cm="1">
        <f t="array" ref="B47">INDEX('Apkopojums par pasākumiem'!A4:AK23,'Z17'!E1,36)</f>
        <v>0</v>
      </c>
      <c r="D47" s="22"/>
    </row>
    <row r="48" spans="1:5" x14ac:dyDescent="0.45">
      <c r="A48" s="31" t="str">
        <f>'Apkopojums par pasākumiem'!AK3</f>
        <v>Citi</v>
      </c>
      <c r="B48" s="32" cm="1">
        <f t="array" ref="B48">INDEX('Apkopojums par pasākumiem'!A4:AK23,'Z17'!E1,37)</f>
        <v>0</v>
      </c>
      <c r="D48" s="22"/>
    </row>
  </sheetData>
  <mergeCells count="7">
    <mergeCell ref="A35:B35"/>
    <mergeCell ref="A1:B1"/>
    <mergeCell ref="A3:B3"/>
    <mergeCell ref="A5:B5"/>
    <mergeCell ref="A18:B18"/>
    <mergeCell ref="A31:B31"/>
    <mergeCell ref="A33:B33"/>
  </mergeCells>
  <pageMargins left="0.19685039370078741" right="0.78740157480314965" top="0.19685039370078741" bottom="0.19685039370078741" header="0.31496062992125984" footer="0.31496062992125984"/>
  <pageSetup paperSize="9" scale="79" fitToHeight="2" pageOrder="overThenDown" orientation="portrait" r:id="rId1"/>
  <rowBreaks count="1" manualBreakCount="1">
    <brk id="3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21</vt:i4>
      </vt:variant>
      <vt:variant>
        <vt:lpstr>Diapazoni ar nosaukumiem</vt:lpstr>
      </vt:variant>
      <vt:variant>
        <vt:i4>21</vt:i4>
      </vt:variant>
    </vt:vector>
  </HeadingPairs>
  <TitlesOfParts>
    <vt:vector size="42" baseType="lpstr">
      <vt:lpstr>Apkopojums par pasākumiem</vt:lpstr>
      <vt:lpstr>D3</vt:lpstr>
      <vt:lpstr>D4</vt:lpstr>
      <vt:lpstr>D8</vt:lpstr>
      <vt:lpstr>D9</vt:lpstr>
      <vt:lpstr>D10</vt:lpstr>
      <vt:lpstr>D11</vt:lpstr>
      <vt:lpstr>D13</vt:lpstr>
      <vt:lpstr>D14</vt:lpstr>
      <vt:lpstr>Z1</vt:lpstr>
      <vt:lpstr>Z2</vt:lpstr>
      <vt:lpstr>Z3</vt:lpstr>
      <vt:lpstr>Z4</vt:lpstr>
      <vt:lpstr>Z5</vt:lpstr>
      <vt:lpstr>Z6</vt:lpstr>
      <vt:lpstr>Z9</vt:lpstr>
      <vt:lpstr>Z10</vt:lpstr>
      <vt:lpstr>Z12</vt:lpstr>
      <vt:lpstr>Z13</vt:lpstr>
      <vt:lpstr>Z16</vt:lpstr>
      <vt:lpstr>Z17</vt:lpstr>
      <vt:lpstr>'Apkopojums par pasākumiem'!Drukas_apgabals</vt:lpstr>
      <vt:lpstr>'D10'!Drukas_apgabals</vt:lpstr>
      <vt:lpstr>'D11'!Drukas_apgabals</vt:lpstr>
      <vt:lpstr>'D13'!Drukas_apgabals</vt:lpstr>
      <vt:lpstr>'D14'!Drukas_apgabals</vt:lpstr>
      <vt:lpstr>'D3'!Drukas_apgabals</vt:lpstr>
      <vt:lpstr>'D4'!Drukas_apgabals</vt:lpstr>
      <vt:lpstr>'D8'!Drukas_apgabals</vt:lpstr>
      <vt:lpstr>'D9'!Drukas_apgabals</vt:lpstr>
      <vt:lpstr>'Z1'!Drukas_apgabals</vt:lpstr>
      <vt:lpstr>'Z10'!Drukas_apgabals</vt:lpstr>
      <vt:lpstr>'Z12'!Drukas_apgabals</vt:lpstr>
      <vt:lpstr>'Z13'!Drukas_apgabals</vt:lpstr>
      <vt:lpstr>'Z16'!Drukas_apgabals</vt:lpstr>
      <vt:lpstr>'Z17'!Drukas_apgabals</vt:lpstr>
      <vt:lpstr>'Z2'!Drukas_apgabals</vt:lpstr>
      <vt:lpstr>'Z3'!Drukas_apgabals</vt:lpstr>
      <vt:lpstr>'Z4'!Drukas_apgabals</vt:lpstr>
      <vt:lpstr>'Z5'!Drukas_apgabals</vt:lpstr>
      <vt:lpstr>'Z6'!Drukas_apgabals</vt:lpstr>
      <vt:lpstr>'Z9'!Drukas_apgabals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Blanka</dc:creator>
  <cp:lastModifiedBy>Pēteris Blumats</cp:lastModifiedBy>
  <cp:lastPrinted>2024-11-25T12:05:20Z</cp:lastPrinted>
  <dcterms:created xsi:type="dcterms:W3CDTF">2024-07-17T05:59:40Z</dcterms:created>
  <dcterms:modified xsi:type="dcterms:W3CDTF">2024-11-28T14:03:35Z</dcterms:modified>
</cp:coreProperties>
</file>